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name="Construction schedule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d"/>
    <numFmt numFmtId="166" formatCode="m/d"/>
  </numFmts>
  <fonts count="20">
    <font>
      <name val="Arial Unicode MS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Unicode MS"/>
      <family val="2"/>
      <b val="1"/>
      <color rgb="FFFFFFFF"/>
      <sz val="16"/>
    </font>
    <font>
      <name val="Arial Unicode MS"/>
      <family val="2"/>
      <color rgb="FFC9C2B8"/>
      <sz val="9"/>
    </font>
    <font>
      <name val="Arial Unicode MS"/>
      <family val="2"/>
      <color rgb="FF9A948C"/>
      <sz val="9"/>
    </font>
    <font>
      <name val="Arial Unicode MS"/>
      <family val="2"/>
      <b val="1"/>
      <color rgb="FF2C2825"/>
      <sz val="11"/>
    </font>
    <font>
      <name val="Microsoft JhengHei"/>
      <charset val="1"/>
      <family val="0"/>
      <b val="1"/>
      <color rgb="FF2C2825"/>
      <sz val="11"/>
    </font>
    <font>
      <name val="Microsoft JhengHei"/>
      <charset val="1"/>
      <family val="0"/>
      <b val="1"/>
      <color rgb="FF9A948C"/>
      <sz val="9"/>
    </font>
    <font>
      <name val="Arial Unicode MS"/>
      <family val="2"/>
      <b val="1"/>
      <color rgb="FF9A948C"/>
      <sz val="9"/>
    </font>
    <font>
      <name val="Arial Unicode MS"/>
      <family val="2"/>
      <color rgb="FF9A948C"/>
      <sz val="8"/>
    </font>
    <font>
      <name val="Microsoft JhengHei"/>
      <charset val="1"/>
      <family val="0"/>
      <color rgb="FF4A453F"/>
      <sz val="10"/>
    </font>
    <font>
      <name val="Arial Unicode MS"/>
      <family val="2"/>
      <b val="1"/>
      <color rgb="FF2C2825"/>
      <sz val="10"/>
    </font>
    <font>
      <name val="Arial Unicode MS"/>
      <family val="2"/>
      <color rgb="FF4A453F"/>
      <sz val="10"/>
    </font>
    <font>
      <name val="Arial Unicode MS"/>
      <family val="2"/>
      <color rgb="FFA9C2B6"/>
      <sz val="36"/>
    </font>
    <font>
      <name val="Arial Unicode MS"/>
      <family val="2"/>
      <color rgb="FF9A948C"/>
      <sz val="10"/>
    </font>
    <font>
      <name val="Microsoft JhengHei"/>
      <charset val="1"/>
      <family val="0"/>
      <b val="1"/>
      <color rgb="FF2C2825"/>
      <sz val="14"/>
    </font>
    <font>
      <name val="Microsoft JhengHei"/>
      <charset val="1"/>
      <family val="0"/>
      <color rgb="FF7A9E8E"/>
      <sz val="8"/>
    </font>
    <font>
      <name val="Arial Unicode MS"/>
      <family val="2"/>
      <color rgb="FF7A9E8E"/>
      <sz val="8"/>
    </font>
  </fonts>
  <fills count="5">
    <fill>
      <patternFill/>
    </fill>
    <fill>
      <patternFill patternType="gray125"/>
    </fill>
    <fill>
      <patternFill patternType="solid">
        <fgColor rgb="FF2C2825"/>
        <bgColor rgb="FF003300"/>
      </patternFill>
    </fill>
    <fill>
      <patternFill patternType="solid">
        <fgColor rgb="FFF3F7F5"/>
        <bgColor rgb="FFFAF9F7"/>
      </patternFill>
    </fill>
    <fill>
      <patternFill patternType="solid">
        <fgColor rgb="FFFAF9F7"/>
        <bgColor rgb="FFF3F7F5"/>
      </patternFill>
    </fill>
  </fills>
  <borders count="12">
    <border>
      <left/>
      <right/>
      <top/>
      <bottom/>
      <diagonal/>
    </border>
    <border>
      <left style="thin">
        <color rgb="FFE4E0DA"/>
      </left>
      <right/>
      <top style="thin">
        <color rgb="FFE4E0DA"/>
      </top>
      <bottom style="thin">
        <color rgb="FFE4E0DA"/>
      </bottom>
      <diagonal/>
    </border>
    <border>
      <left/>
      <right/>
      <top style="thin">
        <color rgb="FFE4E0DA"/>
      </top>
      <bottom style="thin">
        <color rgb="FFE4E0DA"/>
      </bottom>
      <diagonal/>
    </border>
    <border>
      <left/>
      <right style="thin">
        <color rgb="FFE4E0DA"/>
      </right>
      <top style="thin">
        <color rgb="FFE4E0DA"/>
      </top>
      <bottom style="thin">
        <color rgb="FFE4E0DA"/>
      </bottom>
      <diagonal/>
    </border>
    <border>
      <left style="thin">
        <color rgb="FFE4E0DA"/>
      </left>
      <right style="thin">
        <color rgb="FFE4E0DA"/>
      </right>
      <top style="thin">
        <color rgb="FFE4E0DA"/>
      </top>
      <bottom/>
      <diagonal/>
    </border>
    <border>
      <left style="thin">
        <color rgb="FFE4E0DA"/>
      </left>
      <right style="thin">
        <color rgb="FFE4E0DA"/>
      </right>
      <top/>
      <bottom style="thin">
        <color rgb="FFE4E0DA"/>
      </bottom>
      <diagonal/>
    </border>
    <border>
      <left style="thin">
        <color rgb="FFE4E0DA"/>
      </left>
      <right/>
      <top/>
      <bottom style="thin">
        <color rgb="FFE4E0DA"/>
      </bottom>
      <diagonal/>
    </border>
    <border>
      <left/>
      <right/>
      <top/>
      <bottom style="thin">
        <color rgb="FFE4E0DA"/>
      </bottom>
      <diagonal/>
    </border>
    <border>
      <left/>
      <right style="thin">
        <color rgb="FFE4E0DA"/>
      </right>
      <top/>
      <bottom style="thin">
        <color rgb="FFE4E0DA"/>
      </bottom>
      <diagonal/>
    </border>
    <border>
      <left style="thin">
        <color rgb="FFE4E0DA"/>
      </left>
      <right style="thin">
        <color rgb="FFE4E0DA"/>
      </right>
      <top style="thin">
        <color rgb="FFE4E0DA"/>
      </top>
      <bottom style="thin">
        <color rgb="FFE4E0DA"/>
      </bottom>
      <diagonal/>
    </border>
    <border>
      <left style="thin">
        <color rgb="FFE4E0DA"/>
      </left>
      <right/>
      <top/>
      <bottom/>
      <diagonal/>
    </border>
    <border>
      <left/>
      <right style="thin">
        <color rgb="FFE4E0DA"/>
      </right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8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64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0" fillId="4" borderId="2" applyAlignment="1" pivotButton="0" quotePrefix="0" xfId="0">
      <alignment horizontal="left" vertical="center" indent="1"/>
    </xf>
    <xf numFmtId="0" fontId="10" fillId="4" borderId="2" applyAlignment="1" pivotButton="0" quotePrefix="0" xfId="0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1" fillId="4" borderId="4" applyAlignment="1" pivotButton="0" quotePrefix="0" xfId="0">
      <alignment horizontal="center" vertical="bottom"/>
    </xf>
    <xf numFmtId="165" fontId="8" fillId="4" borderId="5" applyAlignment="1" pivotButton="0" quotePrefix="0" xfId="0">
      <alignment horizontal="center" vertical="center"/>
    </xf>
    <xf numFmtId="0" fontId="12" fillId="0" borderId="6" applyAlignment="1" pivotButton="0" quotePrefix="0" xfId="0">
      <alignment horizontal="center" vertical="center"/>
    </xf>
    <xf numFmtId="0" fontId="13" fillId="0" borderId="7" applyAlignment="1" pivotButton="0" quotePrefix="0" xfId="0">
      <alignment horizontal="left" vertical="center" indent="1"/>
    </xf>
    <xf numFmtId="0" fontId="14" fillId="0" borderId="7" applyAlignment="1" pivotButton="0" quotePrefix="0" xfId="0">
      <alignment horizontal="left" vertical="center" indent="1"/>
    </xf>
    <xf numFmtId="166" fontId="12" fillId="0" borderId="7" applyAlignment="1" pivotButton="0" quotePrefix="0" xfId="0">
      <alignment horizontal="center" vertical="center"/>
    </xf>
    <xf numFmtId="0" fontId="12" fillId="3" borderId="7" applyAlignment="1" pivotButton="0" quotePrefix="0" xfId="0">
      <alignment horizontal="center" vertical="center"/>
    </xf>
    <xf numFmtId="166" fontId="12" fillId="0" borderId="8" applyAlignment="1" pivotButton="0" quotePrefix="0" xfId="0">
      <alignment horizontal="center" vertical="center"/>
    </xf>
    <xf numFmtId="0" fontId="15" fillId="0" borderId="9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bottom" indent="1"/>
    </xf>
    <xf numFmtId="0" fontId="17" fillId="0" borderId="0" applyAlignment="1" pivotButton="0" quotePrefix="0" xfId="0">
      <alignment horizontal="center" vertical="bottom"/>
    </xf>
    <xf numFmtId="0" fontId="1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0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general" vertical="center"/>
    </xf>
    <xf numFmtId="0" fontId="6" fillId="0" borderId="0" applyAlignment="1" pivotButton="0" quotePrefix="0" xfId="0">
      <alignment horizontal="right" vertical="center" indent="1"/>
    </xf>
    <xf numFmtId="0" fontId="7" fillId="3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right" vertical="center"/>
    </xf>
    <xf numFmtId="164" fontId="8" fillId="3" borderId="0" applyAlignment="1" pivotButton="0" quotePrefix="0" xfId="0">
      <alignment horizontal="center" vertical="center"/>
    </xf>
    <xf numFmtId="0" fontId="9" fillId="4" borderId="1" applyAlignment="1" pivotButton="0" quotePrefix="0" xfId="0">
      <alignment horizontal="center" vertical="center"/>
    </xf>
    <xf numFmtId="0" fontId="10" fillId="4" borderId="2" applyAlignment="1" pivotButton="0" quotePrefix="0" xfId="0">
      <alignment horizontal="left" vertical="center" indent="1"/>
    </xf>
    <xf numFmtId="0" fontId="10" fillId="4" borderId="2" applyAlignment="1" pivotButton="0" quotePrefix="0" xfId="0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1" fillId="4" borderId="4" applyAlignment="1" pivotButton="0" quotePrefix="0" xfId="0">
      <alignment horizontal="center" vertical="bottom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165" fontId="8" fillId="4" borderId="5" applyAlignment="1" pivotButton="0" quotePrefix="0" xfId="0">
      <alignment horizontal="center" vertical="center"/>
    </xf>
    <xf numFmtId="0" fontId="12" fillId="0" borderId="6" applyAlignment="1" pivotButton="0" quotePrefix="0" xfId="0">
      <alignment horizontal="center" vertical="center"/>
    </xf>
    <xf numFmtId="0" fontId="13" fillId="0" borderId="7" applyAlignment="1" pivotButton="0" quotePrefix="0" xfId="0">
      <alignment horizontal="left" vertical="center" indent="1"/>
    </xf>
    <xf numFmtId="0" fontId="14" fillId="0" borderId="7" applyAlignment="1" pivotButton="0" quotePrefix="0" xfId="0">
      <alignment horizontal="left" vertical="center" indent="1"/>
    </xf>
    <xf numFmtId="166" fontId="12" fillId="0" borderId="7" applyAlignment="1" pivotButton="0" quotePrefix="0" xfId="0">
      <alignment horizontal="center" vertical="center"/>
    </xf>
    <xf numFmtId="0" fontId="12" fillId="3" borderId="7" applyAlignment="1" pivotButton="0" quotePrefix="0" xfId="0">
      <alignment horizontal="center" vertical="center"/>
    </xf>
    <xf numFmtId="166" fontId="12" fillId="0" borderId="8" applyAlignment="1" pivotButton="0" quotePrefix="0" xfId="0">
      <alignment horizontal="center" vertical="center"/>
    </xf>
    <xf numFmtId="0" fontId="15" fillId="0" borderId="9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bottom" indent="1"/>
    </xf>
    <xf numFmtId="0" fontId="17" fillId="0" borderId="0" applyAlignment="1" pivotButton="0" quotePrefix="0" xfId="0">
      <alignment horizontal="center" vertical="bottom"/>
    </xf>
    <xf numFmtId="0" fontId="16" fillId="0" borderId="0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2B8"/>
      <rgbColor rgb="FF7A9E8E"/>
      <rgbColor rgb="FF9999FF"/>
      <rgbColor rgb="FF993366"/>
      <rgbColor rgb="FFFAF9F7"/>
      <rgbColor rgb="FFF3F7F5"/>
      <rgbColor rgb="FF660066"/>
      <rgbColor rgb="FFFF8080"/>
      <rgbColor rgb="FF0066CC"/>
      <rgbColor rgb="FFE4E0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C2B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948C"/>
      <rgbColor rgb="FF003366"/>
      <rgbColor rgb="FF339966"/>
      <rgbColor rgb="FF003300"/>
      <rgbColor rgb="FF4A453F"/>
      <rgbColor rgb="FF993300"/>
      <rgbColor rgb="FF993366"/>
      <rgbColor rgb="FF333399"/>
      <rgbColor rgb="FF2C282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CH32"/>
  <sheetViews>
    <sheetView showFormulas="0" showGridLines="0" showRowColHeaders="1" showZeros="1" rightToLeft="0" tabSelected="1" showOutlineSymbols="1" defaultGridColor="1" view="normal" topLeftCell="A1" colorId="64" zoomScale="110" zoomScaleNormal="110" zoomScalePageLayoutView="100" workbookViewId="0">
      <pane xSplit="8" ySplit="8" topLeftCell="I9" activePane="bottomRight" state="frozen"/>
      <selection pane="topLeft" activeCell="A1" activeCellId="0" sqref="A1"/>
      <selection pane="topRight" activeCell="I1" activeCellId="0" sqref="I1"/>
      <selection pane="bottomLeft" activeCell="A9" activeCellId="0" sqref="A9"/>
      <selection pane="bottomRight" activeCell="A1" activeCellId="0" sqref="A1"/>
    </sheetView>
  </sheetViews>
  <sheetFormatPr baseColWidth="8" defaultColWidth="7.89453125" defaultRowHeight="15" customHeight="0" zeroHeight="0" outlineLevelRow="0"/>
  <cols>
    <col width="1.82" customWidth="1" style="27" min="1" max="1"/>
    <col width="3.64" customWidth="1" style="27" min="2" max="2"/>
    <col width="38" customWidth="1" style="27" min="3" max="3"/>
    <col width="20" customWidth="1" style="27" min="4" max="4"/>
    <col width="8.5" customWidth="1" style="27" min="5" max="5"/>
    <col width="5.46" customWidth="1" style="27" min="6" max="6"/>
    <col width="9.1" customWidth="1" style="27" min="7" max="7"/>
    <col width="1.82" customWidth="1" style="27" min="8" max="8"/>
    <col width="3.46" customWidth="1" style="27" min="9" max="85"/>
  </cols>
  <sheetData>
    <row r="1" ht="39.75" customHeight="1" s="28">
      <c r="A1" s="29" t="n"/>
      <c r="B1" s="30" t="inlineStr">
        <is>
          <t>Construction schedule</t>
        </is>
      </c>
      <c r="C1" s="29" t="n"/>
      <c r="D1" s="29" t="n"/>
      <c r="E1" s="31" t="inlineStr">
        <is>
          <t>Renovation | Gantt chart template</t>
        </is>
      </c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29" t="n"/>
      <c r="T1" s="29" t="n"/>
      <c r="U1" s="29" t="n"/>
      <c r="V1" s="29" t="n"/>
      <c r="W1" s="29" t="n"/>
      <c r="X1" s="29" t="n"/>
      <c r="Y1" s="29" t="n"/>
      <c r="Z1" s="29" t="n"/>
      <c r="AA1" s="29" t="n"/>
      <c r="AB1" s="29" t="n"/>
      <c r="AC1" s="29" t="n"/>
      <c r="AD1" s="29" t="n"/>
      <c r="AE1" s="29" t="n"/>
      <c r="AF1" s="29" t="n"/>
      <c r="AG1" s="29" t="n"/>
      <c r="AH1" s="29" t="n"/>
      <c r="AI1" s="29" t="n"/>
      <c r="AJ1" s="29" t="n"/>
      <c r="AK1" s="29" t="n"/>
      <c r="AL1" s="29" t="n"/>
      <c r="AM1" s="29" t="n"/>
      <c r="AN1" s="29" t="n"/>
      <c r="AO1" s="29" t="n"/>
      <c r="AP1" s="29" t="n"/>
      <c r="AQ1" s="29" t="n"/>
      <c r="AR1" s="29" t="n"/>
      <c r="AS1" s="29" t="n"/>
      <c r="AT1" s="29" t="n"/>
      <c r="AU1" s="29" t="n"/>
      <c r="AV1" s="29" t="n"/>
      <c r="AW1" s="29" t="n"/>
      <c r="AX1" s="29" t="n"/>
      <c r="AY1" s="29" t="n"/>
      <c r="AZ1" s="29" t="n"/>
      <c r="BA1" s="29" t="n"/>
      <c r="BB1" s="29" t="n"/>
      <c r="BC1" s="29" t="n"/>
      <c r="BD1" s="29" t="n"/>
      <c r="BE1" s="29" t="n"/>
      <c r="BF1" s="29" t="n"/>
      <c r="BG1" s="29" t="n"/>
      <c r="BH1" s="29" t="n"/>
      <c r="BI1" s="29" t="n"/>
      <c r="BJ1" s="29" t="n"/>
      <c r="BK1" s="29" t="n"/>
      <c r="BL1" s="29" t="n"/>
      <c r="BM1" s="29" t="n"/>
      <c r="BN1" s="29" t="n"/>
      <c r="BO1" s="29" t="n"/>
      <c r="BP1" s="29" t="n"/>
      <c r="BQ1" s="29" t="n"/>
      <c r="BR1" s="29" t="n"/>
      <c r="BS1" s="29" t="n"/>
      <c r="BT1" s="29" t="n"/>
      <c r="BU1" s="29" t="n"/>
      <c r="BV1" s="29" t="n"/>
      <c r="BW1" s="29" t="n"/>
      <c r="BX1" s="29" t="n"/>
      <c r="BY1" s="29" t="n"/>
      <c r="BZ1" s="29" t="n"/>
      <c r="CA1" s="29" t="n"/>
      <c r="CB1" s="29" t="n"/>
      <c r="CC1" s="29" t="n"/>
      <c r="CD1" s="29" t="n"/>
      <c r="CE1" s="29" t="n"/>
      <c r="CF1" s="29" t="n"/>
      <c r="CG1" s="29" t="n"/>
      <c r="CH1" s="29" t="n"/>
    </row>
    <row r="2" ht="12" customHeight="1" s="28"/>
    <row r="3" ht="25.5" customHeight="1" s="28">
      <c r="C3" s="32" t="inlineStr">
        <is>
          <t>Site</t>
        </is>
      </c>
      <c r="D3" s="33" t="inlineStr">
        <is>
          <t>Enter site name</t>
        </is>
      </c>
      <c r="E3" s="34" t="inlineStr">
        <is>
          <t>Start date</t>
        </is>
      </c>
      <c r="F3" s="35" t="n">
        <v>46328</v>
      </c>
    </row>
    <row r="4" ht="7.5" customHeight="1" s="28"/>
    <row r="5" ht="7.5" customHeight="1" s="28"/>
    <row r="6" ht="7.5" customHeight="1" s="28"/>
    <row r="7" ht="18" customHeight="1" s="28">
      <c r="B7" s="36" t="inlineStr">
        <is>
          <t>#</t>
        </is>
      </c>
      <c r="C7" s="37" t="inlineStr">
        <is>
          <t>Work item</t>
        </is>
      </c>
      <c r="D7" s="37" t="inlineStr">
        <is>
          <t>Crew</t>
        </is>
      </c>
      <c r="E7" s="38" t="inlineStr">
        <is>
          <t>Start</t>
        </is>
      </c>
      <c r="F7" s="38" t="inlineStr">
        <is>
          <t>Days</t>
        </is>
      </c>
      <c r="G7" s="39" t="inlineStr">
        <is>
          <t>End</t>
        </is>
      </c>
      <c r="I7" s="40">
        <f>IF(DAY(I8)=1,MID("JanFebMarAprMayJunJulAugSepOctNovDec",(MONTH(I8)-1)*3+1,3),MID("SMTWTFS",WEEKDAY(I8),1))</f>
        <v/>
      </c>
      <c r="J7" s="40">
        <f>IF(DAY(J8)=1,MID("JanFebMarAprMayJunJulAugSepOctNovDec",(MONTH(J8)-1)*3+1,3),MID("SMTWTFS",WEEKDAY(J8),1))</f>
        <v/>
      </c>
      <c r="K7" s="40">
        <f>IF(DAY(K8)=1,MID("JanFebMarAprMayJunJulAugSepOctNovDec",(MONTH(K8)-1)*3+1,3),MID("SMTWTFS",WEEKDAY(K8),1))</f>
        <v/>
      </c>
      <c r="L7" s="40">
        <f>IF(DAY(L8)=1,MID("JanFebMarAprMayJunJulAugSepOctNovDec",(MONTH(L8)-1)*3+1,3),MID("SMTWTFS",WEEKDAY(L8),1))</f>
        <v/>
      </c>
      <c r="M7" s="40">
        <f>IF(DAY(M8)=1,MID("JanFebMarAprMayJunJulAugSepOctNovDec",(MONTH(M8)-1)*3+1,3),MID("SMTWTFS",WEEKDAY(M8),1))</f>
        <v/>
      </c>
      <c r="N7" s="40">
        <f>IF(DAY(N8)=1,MID("JanFebMarAprMayJunJulAugSepOctNovDec",(MONTH(N8)-1)*3+1,3),MID("SMTWTFS",WEEKDAY(N8),1))</f>
        <v/>
      </c>
      <c r="O7" s="40">
        <f>IF(DAY(O8)=1,MID("JanFebMarAprMayJunJulAugSepOctNovDec",(MONTH(O8)-1)*3+1,3),MID("SMTWTFS",WEEKDAY(O8),1))</f>
        <v/>
      </c>
      <c r="P7" s="40">
        <f>IF(DAY(P8)=1,MID("JanFebMarAprMayJunJulAugSepOctNovDec",(MONTH(P8)-1)*3+1,3),MID("SMTWTFS",WEEKDAY(P8),1))</f>
        <v/>
      </c>
      <c r="Q7" s="40">
        <f>IF(DAY(Q8)=1,MID("JanFebMarAprMayJunJulAugSepOctNovDec",(MONTH(Q8)-1)*3+1,3),MID("SMTWTFS",WEEKDAY(Q8),1))</f>
        <v/>
      </c>
      <c r="R7" s="40">
        <f>IF(DAY(R8)=1,MID("JanFebMarAprMayJunJulAugSepOctNovDec",(MONTH(R8)-1)*3+1,3),MID("SMTWTFS",WEEKDAY(R8),1))</f>
        <v/>
      </c>
      <c r="S7" s="40">
        <f>IF(DAY(S8)=1,MID("JanFebMarAprMayJunJulAugSepOctNovDec",(MONTH(S8)-1)*3+1,3),MID("SMTWTFS",WEEKDAY(S8),1))</f>
        <v/>
      </c>
      <c r="T7" s="40">
        <f>IF(DAY(T8)=1,MID("JanFebMarAprMayJunJulAugSepOctNovDec",(MONTH(T8)-1)*3+1,3),MID("SMTWTFS",WEEKDAY(T8),1))</f>
        <v/>
      </c>
      <c r="U7" s="40">
        <f>IF(DAY(U8)=1,MID("JanFebMarAprMayJunJulAugSepOctNovDec",(MONTH(U8)-1)*3+1,3),MID("SMTWTFS",WEEKDAY(U8),1))</f>
        <v/>
      </c>
      <c r="V7" s="40">
        <f>IF(DAY(V8)=1,MID("JanFebMarAprMayJunJulAugSepOctNovDec",(MONTH(V8)-1)*3+1,3),MID("SMTWTFS",WEEKDAY(V8),1))</f>
        <v/>
      </c>
      <c r="W7" s="40">
        <f>IF(DAY(W8)=1,MID("JanFebMarAprMayJunJulAugSepOctNovDec",(MONTH(W8)-1)*3+1,3),MID("SMTWTFS",WEEKDAY(W8),1))</f>
        <v/>
      </c>
      <c r="X7" s="40">
        <f>IF(DAY(X8)=1,MID("JanFebMarAprMayJunJulAugSepOctNovDec",(MONTH(X8)-1)*3+1,3),MID("SMTWTFS",WEEKDAY(X8),1))</f>
        <v/>
      </c>
      <c r="Y7" s="40">
        <f>IF(DAY(Y8)=1,MID("JanFebMarAprMayJunJulAugSepOctNovDec",(MONTH(Y8)-1)*3+1,3),MID("SMTWTFS",WEEKDAY(Y8),1))</f>
        <v/>
      </c>
      <c r="Z7" s="40">
        <f>IF(DAY(Z8)=1,MID("JanFebMarAprMayJunJulAugSepOctNovDec",(MONTH(Z8)-1)*3+1,3),MID("SMTWTFS",WEEKDAY(Z8),1))</f>
        <v/>
      </c>
      <c r="AA7" s="40">
        <f>IF(DAY(AA8)=1,MID("JanFebMarAprMayJunJulAugSepOctNovDec",(MONTH(AA8)-1)*3+1,3),MID("SMTWTFS",WEEKDAY(AA8),1))</f>
        <v/>
      </c>
      <c r="AB7" s="40">
        <f>IF(DAY(AB8)=1,MID("JanFebMarAprMayJunJulAugSepOctNovDec",(MONTH(AB8)-1)*3+1,3),MID("SMTWTFS",WEEKDAY(AB8),1))</f>
        <v/>
      </c>
      <c r="AC7" s="40">
        <f>IF(DAY(AC8)=1,MID("JanFebMarAprMayJunJulAugSepOctNovDec",(MONTH(AC8)-1)*3+1,3),MID("SMTWTFS",WEEKDAY(AC8),1))</f>
        <v/>
      </c>
      <c r="AD7" s="40">
        <f>IF(DAY(AD8)=1,MID("JanFebMarAprMayJunJulAugSepOctNovDec",(MONTH(AD8)-1)*3+1,3),MID("SMTWTFS",WEEKDAY(AD8),1))</f>
        <v/>
      </c>
      <c r="AE7" s="40">
        <f>IF(DAY(AE8)=1,MID("JanFebMarAprMayJunJulAugSepOctNovDec",(MONTH(AE8)-1)*3+1,3),MID("SMTWTFS",WEEKDAY(AE8),1))</f>
        <v/>
      </c>
      <c r="AF7" s="40">
        <f>IF(DAY(AF8)=1,MID("JanFebMarAprMayJunJulAugSepOctNovDec",(MONTH(AF8)-1)*3+1,3),MID("SMTWTFS",WEEKDAY(AF8),1))</f>
        <v/>
      </c>
      <c r="AG7" s="40">
        <f>IF(DAY(AG8)=1,MID("JanFebMarAprMayJunJulAugSepOctNovDec",(MONTH(AG8)-1)*3+1,3),MID("SMTWTFS",WEEKDAY(AG8),1))</f>
        <v/>
      </c>
      <c r="AH7" s="40">
        <f>IF(DAY(AH8)=1,MID("JanFebMarAprMayJunJulAugSepOctNovDec",(MONTH(AH8)-1)*3+1,3),MID("SMTWTFS",WEEKDAY(AH8),1))</f>
        <v/>
      </c>
      <c r="AI7" s="40">
        <f>IF(DAY(AI8)=1,MID("JanFebMarAprMayJunJulAugSepOctNovDec",(MONTH(AI8)-1)*3+1,3),MID("SMTWTFS",WEEKDAY(AI8),1))</f>
        <v/>
      </c>
      <c r="AJ7" s="40">
        <f>IF(DAY(AJ8)=1,MID("JanFebMarAprMayJunJulAugSepOctNovDec",(MONTH(AJ8)-1)*3+1,3),MID("SMTWTFS",WEEKDAY(AJ8),1))</f>
        <v/>
      </c>
      <c r="AK7" s="40">
        <f>IF(DAY(AK8)=1,MID("JanFebMarAprMayJunJulAugSepOctNovDec",(MONTH(AK8)-1)*3+1,3),MID("SMTWTFS",WEEKDAY(AK8),1))</f>
        <v/>
      </c>
      <c r="AL7" s="40">
        <f>IF(DAY(AL8)=1,MID("JanFebMarAprMayJunJulAugSepOctNovDec",(MONTH(AL8)-1)*3+1,3),MID("SMTWTFS",WEEKDAY(AL8),1))</f>
        <v/>
      </c>
      <c r="AM7" s="40">
        <f>IF(DAY(AM8)=1,MID("JanFebMarAprMayJunJulAugSepOctNovDec",(MONTH(AM8)-1)*3+1,3),MID("SMTWTFS",WEEKDAY(AM8),1))</f>
        <v/>
      </c>
      <c r="AN7" s="40">
        <f>IF(DAY(AN8)=1,MID("JanFebMarAprMayJunJulAugSepOctNovDec",(MONTH(AN8)-1)*3+1,3),MID("SMTWTFS",WEEKDAY(AN8),1))</f>
        <v/>
      </c>
      <c r="AO7" s="40">
        <f>IF(DAY(AO8)=1,MID("JanFebMarAprMayJunJulAugSepOctNovDec",(MONTH(AO8)-1)*3+1,3),MID("SMTWTFS",WEEKDAY(AO8),1))</f>
        <v/>
      </c>
      <c r="AP7" s="40">
        <f>IF(DAY(AP8)=1,MID("JanFebMarAprMayJunJulAugSepOctNovDec",(MONTH(AP8)-1)*3+1,3),MID("SMTWTFS",WEEKDAY(AP8),1))</f>
        <v/>
      </c>
      <c r="AQ7" s="40">
        <f>IF(DAY(AQ8)=1,MID("JanFebMarAprMayJunJulAugSepOctNovDec",(MONTH(AQ8)-1)*3+1,3),MID("SMTWTFS",WEEKDAY(AQ8),1))</f>
        <v/>
      </c>
      <c r="AR7" s="40">
        <f>IF(DAY(AR8)=1,MID("JanFebMarAprMayJunJulAugSepOctNovDec",(MONTH(AR8)-1)*3+1,3),MID("SMTWTFS",WEEKDAY(AR8),1))</f>
        <v/>
      </c>
      <c r="AS7" s="40">
        <f>IF(DAY(AS8)=1,MID("JanFebMarAprMayJunJulAugSepOctNovDec",(MONTH(AS8)-1)*3+1,3),MID("SMTWTFS",WEEKDAY(AS8),1))</f>
        <v/>
      </c>
      <c r="AT7" s="40">
        <f>IF(DAY(AT8)=1,MID("JanFebMarAprMayJunJulAugSepOctNovDec",(MONTH(AT8)-1)*3+1,3),MID("SMTWTFS",WEEKDAY(AT8),1))</f>
        <v/>
      </c>
      <c r="AU7" s="40">
        <f>IF(DAY(AU8)=1,MID("JanFebMarAprMayJunJulAugSepOctNovDec",(MONTH(AU8)-1)*3+1,3),MID("SMTWTFS",WEEKDAY(AU8),1))</f>
        <v/>
      </c>
      <c r="AV7" s="40">
        <f>IF(DAY(AV8)=1,MID("JanFebMarAprMayJunJulAugSepOctNovDec",(MONTH(AV8)-1)*3+1,3),MID("SMTWTFS",WEEKDAY(AV8),1))</f>
        <v/>
      </c>
      <c r="AW7" s="40">
        <f>IF(DAY(AW8)=1,MID("JanFebMarAprMayJunJulAugSepOctNovDec",(MONTH(AW8)-1)*3+1,3),MID("SMTWTFS",WEEKDAY(AW8),1))</f>
        <v/>
      </c>
      <c r="AX7" s="40">
        <f>IF(DAY(AX8)=1,MID("JanFebMarAprMayJunJulAugSepOctNovDec",(MONTH(AX8)-1)*3+1,3),MID("SMTWTFS",WEEKDAY(AX8),1))</f>
        <v/>
      </c>
      <c r="AY7" s="40">
        <f>IF(DAY(AY8)=1,MID("JanFebMarAprMayJunJulAugSepOctNovDec",(MONTH(AY8)-1)*3+1,3),MID("SMTWTFS",WEEKDAY(AY8),1))</f>
        <v/>
      </c>
      <c r="AZ7" s="40">
        <f>IF(DAY(AZ8)=1,MID("JanFebMarAprMayJunJulAugSepOctNovDec",(MONTH(AZ8)-1)*3+1,3),MID("SMTWTFS",WEEKDAY(AZ8),1))</f>
        <v/>
      </c>
      <c r="BA7" s="40">
        <f>IF(DAY(BA8)=1,MID("JanFebMarAprMayJunJulAugSepOctNovDec",(MONTH(BA8)-1)*3+1,3),MID("SMTWTFS",WEEKDAY(BA8),1))</f>
        <v/>
      </c>
      <c r="BB7" s="40">
        <f>IF(DAY(BB8)=1,MID("JanFebMarAprMayJunJulAugSepOctNovDec",(MONTH(BB8)-1)*3+1,3),MID("SMTWTFS",WEEKDAY(BB8),1))</f>
        <v/>
      </c>
      <c r="BC7" s="40">
        <f>IF(DAY(BC8)=1,MID("JanFebMarAprMayJunJulAugSepOctNovDec",(MONTH(BC8)-1)*3+1,3),MID("SMTWTFS",WEEKDAY(BC8),1))</f>
        <v/>
      </c>
      <c r="BD7" s="40">
        <f>IF(DAY(BD8)=1,MID("JanFebMarAprMayJunJulAugSepOctNovDec",(MONTH(BD8)-1)*3+1,3),MID("SMTWTFS",WEEKDAY(BD8),1))</f>
        <v/>
      </c>
      <c r="BE7" s="40">
        <f>IF(DAY(BE8)=1,MID("JanFebMarAprMayJunJulAugSepOctNovDec",(MONTH(BE8)-1)*3+1,3),MID("SMTWTFS",WEEKDAY(BE8),1))</f>
        <v/>
      </c>
      <c r="BF7" s="40">
        <f>IF(DAY(BF8)=1,MID("JanFebMarAprMayJunJulAugSepOctNovDec",(MONTH(BF8)-1)*3+1,3),MID("SMTWTFS",WEEKDAY(BF8),1))</f>
        <v/>
      </c>
      <c r="BG7" s="40">
        <f>IF(DAY(BG8)=1,MID("JanFebMarAprMayJunJulAugSepOctNovDec",(MONTH(BG8)-1)*3+1,3),MID("SMTWTFS",WEEKDAY(BG8),1))</f>
        <v/>
      </c>
      <c r="BH7" s="40">
        <f>IF(DAY(BH8)=1,MID("JanFebMarAprMayJunJulAugSepOctNovDec",(MONTH(BH8)-1)*3+1,3),MID("SMTWTFS",WEEKDAY(BH8),1))</f>
        <v/>
      </c>
      <c r="BI7" s="40">
        <f>IF(DAY(BI8)=1,MID("JanFebMarAprMayJunJulAugSepOctNovDec",(MONTH(BI8)-1)*3+1,3),MID("SMTWTFS",WEEKDAY(BI8),1))</f>
        <v/>
      </c>
      <c r="BJ7" s="40">
        <f>IF(DAY(BJ8)=1,MID("JanFebMarAprMayJunJulAugSepOctNovDec",(MONTH(BJ8)-1)*3+1,3),MID("SMTWTFS",WEEKDAY(BJ8),1))</f>
        <v/>
      </c>
      <c r="BK7" s="40">
        <f>IF(DAY(BK8)=1,MID("JanFebMarAprMayJunJulAugSepOctNovDec",(MONTH(BK8)-1)*3+1,3),MID("SMTWTFS",WEEKDAY(BK8),1))</f>
        <v/>
      </c>
      <c r="BL7" s="40">
        <f>IF(DAY(BL8)=1,MID("JanFebMarAprMayJunJulAugSepOctNovDec",(MONTH(BL8)-1)*3+1,3),MID("SMTWTFS",WEEKDAY(BL8),1))</f>
        <v/>
      </c>
      <c r="BM7" s="40">
        <f>IF(DAY(BM8)=1,MID("JanFebMarAprMayJunJulAugSepOctNovDec",(MONTH(BM8)-1)*3+1,3),MID("SMTWTFS",WEEKDAY(BM8),1))</f>
        <v/>
      </c>
      <c r="BN7" s="40">
        <f>IF(DAY(BN8)=1,MID("JanFebMarAprMayJunJulAugSepOctNovDec",(MONTH(BN8)-1)*3+1,3),MID("SMTWTFS",WEEKDAY(BN8),1))</f>
        <v/>
      </c>
      <c r="BO7" s="40">
        <f>IF(DAY(BO8)=1,MID("JanFebMarAprMayJunJulAugSepOctNovDec",(MONTH(BO8)-1)*3+1,3),MID("SMTWTFS",WEEKDAY(BO8),1))</f>
        <v/>
      </c>
      <c r="BP7" s="40">
        <f>IF(DAY(BP8)=1,MID("JanFebMarAprMayJunJulAugSepOctNovDec",(MONTH(BP8)-1)*3+1,3),MID("SMTWTFS",WEEKDAY(BP8),1))</f>
        <v/>
      </c>
      <c r="BQ7" s="40">
        <f>IF(DAY(BQ8)=1,MID("JanFebMarAprMayJunJulAugSepOctNovDec",(MONTH(BQ8)-1)*3+1,3),MID("SMTWTFS",WEEKDAY(BQ8),1))</f>
        <v/>
      </c>
      <c r="BR7" s="40">
        <f>IF(DAY(BR8)=1,MID("JanFebMarAprMayJunJulAugSepOctNovDec",(MONTH(BR8)-1)*3+1,3),MID("SMTWTFS",WEEKDAY(BR8),1))</f>
        <v/>
      </c>
      <c r="BS7" s="40">
        <f>IF(DAY(BS8)=1,MID("JanFebMarAprMayJunJulAugSepOctNovDec",(MONTH(BS8)-1)*3+1,3),MID("SMTWTFS",WEEKDAY(BS8),1))</f>
        <v/>
      </c>
      <c r="BT7" s="40">
        <f>IF(DAY(BT8)=1,MID("JanFebMarAprMayJunJulAugSepOctNovDec",(MONTH(BT8)-1)*3+1,3),MID("SMTWTFS",WEEKDAY(BT8),1))</f>
        <v/>
      </c>
      <c r="BU7" s="40">
        <f>IF(DAY(BU8)=1,MID("JanFebMarAprMayJunJulAugSepOctNovDec",(MONTH(BU8)-1)*3+1,3),MID("SMTWTFS",WEEKDAY(BU8),1))</f>
        <v/>
      </c>
      <c r="BV7" s="40">
        <f>IF(DAY(BV8)=1,MID("JanFebMarAprMayJunJulAugSepOctNovDec",(MONTH(BV8)-1)*3+1,3),MID("SMTWTFS",WEEKDAY(BV8),1))</f>
        <v/>
      </c>
      <c r="BW7" s="40">
        <f>IF(DAY(BW8)=1,MID("JanFebMarAprMayJunJulAugSepOctNovDec",(MONTH(BW8)-1)*3+1,3),MID("SMTWTFS",WEEKDAY(BW8),1))</f>
        <v/>
      </c>
      <c r="BX7" s="40">
        <f>IF(DAY(BX8)=1,MID("JanFebMarAprMayJunJulAugSepOctNovDec",(MONTH(BX8)-1)*3+1,3),MID("SMTWTFS",WEEKDAY(BX8),1))</f>
        <v/>
      </c>
      <c r="BY7" s="40">
        <f>IF(DAY(BY8)=1,MID("JanFebMarAprMayJunJulAugSepOctNovDec",(MONTH(BY8)-1)*3+1,3),MID("SMTWTFS",WEEKDAY(BY8),1))</f>
        <v/>
      </c>
      <c r="BZ7" s="40">
        <f>IF(DAY(BZ8)=1,MID("JanFebMarAprMayJunJulAugSepOctNovDec",(MONTH(BZ8)-1)*3+1,3),MID("SMTWTFS",WEEKDAY(BZ8),1))</f>
        <v/>
      </c>
      <c r="CA7" s="40">
        <f>IF(DAY(CA8)=1,MID("JanFebMarAprMayJunJulAugSepOctNovDec",(MONTH(CA8)-1)*3+1,3),MID("SMTWTFS",WEEKDAY(CA8),1))</f>
        <v/>
      </c>
      <c r="CB7" s="40">
        <f>IF(DAY(CB8)=1,MID("JanFebMarAprMayJunJulAugSepOctNovDec",(MONTH(CB8)-1)*3+1,3),MID("SMTWTFS",WEEKDAY(CB8),1))</f>
        <v/>
      </c>
      <c r="CC7" s="40">
        <f>IF(DAY(CC8)=1,MID("JanFebMarAprMayJunJulAugSepOctNovDec",(MONTH(CC8)-1)*3+1,3),MID("SMTWTFS",WEEKDAY(CC8),1))</f>
        <v/>
      </c>
      <c r="CD7" s="40">
        <f>IF(DAY(CD8)=1,MID("JanFebMarAprMayJunJulAugSepOctNovDec",(MONTH(CD8)-1)*3+1,3),MID("SMTWTFS",WEEKDAY(CD8),1))</f>
        <v/>
      </c>
      <c r="CE7" s="40">
        <f>IF(DAY(CE8)=1,MID("JanFebMarAprMayJunJulAugSepOctNovDec",(MONTH(CE8)-1)*3+1,3),MID("SMTWTFS",WEEKDAY(CE8),1))</f>
        <v/>
      </c>
      <c r="CF7" s="40">
        <f>IF(DAY(CF8)=1,MID("JanFebMarAprMayJunJulAugSepOctNovDec",(MONTH(CF8)-1)*3+1,3),MID("SMTWTFS",WEEKDAY(CF8),1))</f>
        <v/>
      </c>
      <c r="CG7" s="40">
        <f>IF(DAY(CG8)=1,MID("JanFebMarAprMayJunJulAugSepOctNovDec",(MONTH(CG8)-1)*3+1,3),MID("SMTWTFS",WEEKDAY(CG8),1))</f>
        <v/>
      </c>
    </row>
    <row r="8" ht="24" customHeight="1" s="28">
      <c r="B8" s="41" t="n"/>
      <c r="C8" s="42" t="n"/>
      <c r="D8" s="42" t="n"/>
      <c r="E8" s="42" t="n"/>
      <c r="F8" s="42" t="n"/>
      <c r="G8" s="43" t="n"/>
      <c r="I8" s="44">
        <f>$F$3+0</f>
        <v/>
      </c>
      <c r="J8" s="44">
        <f>$F$3+1</f>
        <v/>
      </c>
      <c r="K8" s="44">
        <f>$F$3+2</f>
        <v/>
      </c>
      <c r="L8" s="44">
        <f>$F$3+3</f>
        <v/>
      </c>
      <c r="M8" s="44">
        <f>$F$3+4</f>
        <v/>
      </c>
      <c r="N8" s="44">
        <f>$F$3+5</f>
        <v/>
      </c>
      <c r="O8" s="44">
        <f>$F$3+6</f>
        <v/>
      </c>
      <c r="P8" s="44">
        <f>$F$3+7</f>
        <v/>
      </c>
      <c r="Q8" s="44">
        <f>$F$3+8</f>
        <v/>
      </c>
      <c r="R8" s="44">
        <f>$F$3+9</f>
        <v/>
      </c>
      <c r="S8" s="44">
        <f>$F$3+10</f>
        <v/>
      </c>
      <c r="T8" s="44">
        <f>$F$3+11</f>
        <v/>
      </c>
      <c r="U8" s="44">
        <f>$F$3+12</f>
        <v/>
      </c>
      <c r="V8" s="44">
        <f>$F$3+13</f>
        <v/>
      </c>
      <c r="W8" s="44">
        <f>$F$3+14</f>
        <v/>
      </c>
      <c r="X8" s="44">
        <f>$F$3+15</f>
        <v/>
      </c>
      <c r="Y8" s="44">
        <f>$F$3+16</f>
        <v/>
      </c>
      <c r="Z8" s="44">
        <f>$F$3+17</f>
        <v/>
      </c>
      <c r="AA8" s="44">
        <f>$F$3+18</f>
        <v/>
      </c>
      <c r="AB8" s="44">
        <f>$F$3+19</f>
        <v/>
      </c>
      <c r="AC8" s="44">
        <f>$F$3+20</f>
        <v/>
      </c>
      <c r="AD8" s="44">
        <f>$F$3+21</f>
        <v/>
      </c>
      <c r="AE8" s="44">
        <f>$F$3+22</f>
        <v/>
      </c>
      <c r="AF8" s="44">
        <f>$F$3+23</f>
        <v/>
      </c>
      <c r="AG8" s="44">
        <f>$F$3+24</f>
        <v/>
      </c>
      <c r="AH8" s="44">
        <f>$F$3+25</f>
        <v/>
      </c>
      <c r="AI8" s="44">
        <f>$F$3+26</f>
        <v/>
      </c>
      <c r="AJ8" s="44">
        <f>$F$3+27</f>
        <v/>
      </c>
      <c r="AK8" s="44">
        <f>$F$3+28</f>
        <v/>
      </c>
      <c r="AL8" s="44">
        <f>$F$3+29</f>
        <v/>
      </c>
      <c r="AM8" s="44">
        <f>$F$3+30</f>
        <v/>
      </c>
      <c r="AN8" s="44">
        <f>$F$3+31</f>
        <v/>
      </c>
      <c r="AO8" s="44">
        <f>$F$3+32</f>
        <v/>
      </c>
      <c r="AP8" s="44">
        <f>$F$3+33</f>
        <v/>
      </c>
      <c r="AQ8" s="44">
        <f>$F$3+34</f>
        <v/>
      </c>
      <c r="AR8" s="44">
        <f>$F$3+35</f>
        <v/>
      </c>
      <c r="AS8" s="44">
        <f>$F$3+36</f>
        <v/>
      </c>
      <c r="AT8" s="44">
        <f>$F$3+37</f>
        <v/>
      </c>
      <c r="AU8" s="44">
        <f>$F$3+38</f>
        <v/>
      </c>
      <c r="AV8" s="44">
        <f>$F$3+39</f>
        <v/>
      </c>
      <c r="AW8" s="44">
        <f>$F$3+40</f>
        <v/>
      </c>
      <c r="AX8" s="44">
        <f>$F$3+41</f>
        <v/>
      </c>
      <c r="AY8" s="44">
        <f>$F$3+42</f>
        <v/>
      </c>
      <c r="AZ8" s="44">
        <f>$F$3+43</f>
        <v/>
      </c>
      <c r="BA8" s="44">
        <f>$F$3+44</f>
        <v/>
      </c>
      <c r="BB8" s="44">
        <f>$F$3+45</f>
        <v/>
      </c>
      <c r="BC8" s="44">
        <f>$F$3+46</f>
        <v/>
      </c>
      <c r="BD8" s="44">
        <f>$F$3+47</f>
        <v/>
      </c>
      <c r="BE8" s="44">
        <f>$F$3+48</f>
        <v/>
      </c>
      <c r="BF8" s="44">
        <f>$F$3+49</f>
        <v/>
      </c>
      <c r="BG8" s="44">
        <f>$F$3+50</f>
        <v/>
      </c>
      <c r="BH8" s="44">
        <f>$F$3+51</f>
        <v/>
      </c>
      <c r="BI8" s="44">
        <f>$F$3+52</f>
        <v/>
      </c>
      <c r="BJ8" s="44">
        <f>$F$3+53</f>
        <v/>
      </c>
      <c r="BK8" s="44">
        <f>$F$3+54</f>
        <v/>
      </c>
      <c r="BL8" s="44">
        <f>$F$3+55</f>
        <v/>
      </c>
      <c r="BM8" s="44">
        <f>$F$3+56</f>
        <v/>
      </c>
      <c r="BN8" s="44">
        <f>$F$3+57</f>
        <v/>
      </c>
      <c r="BO8" s="44">
        <f>$F$3+58</f>
        <v/>
      </c>
      <c r="BP8" s="44">
        <f>$F$3+59</f>
        <v/>
      </c>
      <c r="BQ8" s="44">
        <f>$F$3+60</f>
        <v/>
      </c>
      <c r="BR8" s="44">
        <f>$F$3+61</f>
        <v/>
      </c>
      <c r="BS8" s="44">
        <f>$F$3+62</f>
        <v/>
      </c>
      <c r="BT8" s="44">
        <f>$F$3+63</f>
        <v/>
      </c>
      <c r="BU8" s="44">
        <f>$F$3+64</f>
        <v/>
      </c>
      <c r="BV8" s="44">
        <f>$F$3+65</f>
        <v/>
      </c>
      <c r="BW8" s="44">
        <f>$F$3+66</f>
        <v/>
      </c>
      <c r="BX8" s="44">
        <f>$F$3+67</f>
        <v/>
      </c>
      <c r="BY8" s="44">
        <f>$F$3+68</f>
        <v/>
      </c>
      <c r="BZ8" s="44">
        <f>$F$3+69</f>
        <v/>
      </c>
      <c r="CA8" s="44">
        <f>$F$3+70</f>
        <v/>
      </c>
      <c r="CB8" s="44">
        <f>$F$3+71</f>
        <v/>
      </c>
      <c r="CC8" s="44">
        <f>$F$3+72</f>
        <v/>
      </c>
      <c r="CD8" s="44">
        <f>$F$3+73</f>
        <v/>
      </c>
      <c r="CE8" s="44">
        <f>$F$3+74</f>
        <v/>
      </c>
      <c r="CF8" s="44">
        <f>$F$3+75</f>
        <v/>
      </c>
      <c r="CG8" s="44">
        <f>$F$3+76</f>
        <v/>
      </c>
    </row>
    <row r="9" ht="27.75" customHeight="1" s="28">
      <c r="B9" s="45" t="n">
        <v>1</v>
      </c>
      <c r="C9" s="46" t="inlineStr">
        <is>
          <t>Site protection</t>
        </is>
      </c>
      <c r="D9" s="47" t="inlineStr">
        <is>
          <t>Cleaning / protection</t>
        </is>
      </c>
      <c r="E9" s="48">
        <f>$F$3</f>
        <v/>
      </c>
      <c r="F9" s="49" t="n">
        <v>1</v>
      </c>
      <c r="G9" s="50">
        <f>E9+F9-1</f>
        <v/>
      </c>
      <c r="I9" s="51">
        <f>IF(AND(I$8&gt;=$E9,I$8&lt;=$G9),"█","")</f>
        <v/>
      </c>
      <c r="J9" s="51">
        <f>IF(AND(J$8&gt;=$E9,J$8&lt;=$G9),"█","")</f>
        <v/>
      </c>
      <c r="K9" s="51">
        <f>IF(AND(K$8&gt;=$E9,K$8&lt;=$G9),"█","")</f>
        <v/>
      </c>
      <c r="L9" s="51">
        <f>IF(AND(L$8&gt;=$E9,L$8&lt;=$G9),"█","")</f>
        <v/>
      </c>
      <c r="M9" s="51">
        <f>IF(AND(M$8&gt;=$E9,M$8&lt;=$G9),"█","")</f>
        <v/>
      </c>
      <c r="N9" s="51">
        <f>IF(AND(N$8&gt;=$E9,N$8&lt;=$G9),"█","")</f>
        <v/>
      </c>
      <c r="O9" s="51">
        <f>IF(AND(O$8&gt;=$E9,O$8&lt;=$G9),"█","")</f>
        <v/>
      </c>
      <c r="P9" s="51">
        <f>IF(AND(P$8&gt;=$E9,P$8&lt;=$G9),"█","")</f>
        <v/>
      </c>
      <c r="Q9" s="51">
        <f>IF(AND(Q$8&gt;=$E9,Q$8&lt;=$G9),"█","")</f>
        <v/>
      </c>
      <c r="R9" s="51">
        <f>IF(AND(R$8&gt;=$E9,R$8&lt;=$G9),"█","")</f>
        <v/>
      </c>
      <c r="S9" s="51">
        <f>IF(AND(S$8&gt;=$E9,S$8&lt;=$G9),"█","")</f>
        <v/>
      </c>
      <c r="T9" s="51">
        <f>IF(AND(T$8&gt;=$E9,T$8&lt;=$G9),"█","")</f>
        <v/>
      </c>
      <c r="U9" s="51">
        <f>IF(AND(U$8&gt;=$E9,U$8&lt;=$G9),"█","")</f>
        <v/>
      </c>
      <c r="V9" s="51">
        <f>IF(AND(V$8&gt;=$E9,V$8&lt;=$G9),"█","")</f>
        <v/>
      </c>
      <c r="W9" s="51">
        <f>IF(AND(W$8&gt;=$E9,W$8&lt;=$G9),"█","")</f>
        <v/>
      </c>
      <c r="X9" s="51">
        <f>IF(AND(X$8&gt;=$E9,X$8&lt;=$G9),"█","")</f>
        <v/>
      </c>
      <c r="Y9" s="51">
        <f>IF(AND(Y$8&gt;=$E9,Y$8&lt;=$G9),"█","")</f>
        <v/>
      </c>
      <c r="Z9" s="51">
        <f>IF(AND(Z$8&gt;=$E9,Z$8&lt;=$G9),"█","")</f>
        <v/>
      </c>
      <c r="AA9" s="51">
        <f>IF(AND(AA$8&gt;=$E9,AA$8&lt;=$G9),"█","")</f>
        <v/>
      </c>
      <c r="AB9" s="51">
        <f>IF(AND(AB$8&gt;=$E9,AB$8&lt;=$G9),"█","")</f>
        <v/>
      </c>
      <c r="AC9" s="51">
        <f>IF(AND(AC$8&gt;=$E9,AC$8&lt;=$G9),"█","")</f>
        <v/>
      </c>
      <c r="AD9" s="51">
        <f>IF(AND(AD$8&gt;=$E9,AD$8&lt;=$G9),"█","")</f>
        <v/>
      </c>
      <c r="AE9" s="51">
        <f>IF(AND(AE$8&gt;=$E9,AE$8&lt;=$G9),"█","")</f>
        <v/>
      </c>
      <c r="AF9" s="51">
        <f>IF(AND(AF$8&gt;=$E9,AF$8&lt;=$G9),"█","")</f>
        <v/>
      </c>
      <c r="AG9" s="51">
        <f>IF(AND(AG$8&gt;=$E9,AG$8&lt;=$G9),"█","")</f>
        <v/>
      </c>
      <c r="AH9" s="51">
        <f>IF(AND(AH$8&gt;=$E9,AH$8&lt;=$G9),"█","")</f>
        <v/>
      </c>
      <c r="AI9" s="51">
        <f>IF(AND(AI$8&gt;=$E9,AI$8&lt;=$G9),"█","")</f>
        <v/>
      </c>
      <c r="AJ9" s="51">
        <f>IF(AND(AJ$8&gt;=$E9,AJ$8&lt;=$G9),"█","")</f>
        <v/>
      </c>
      <c r="AK9" s="51">
        <f>IF(AND(AK$8&gt;=$E9,AK$8&lt;=$G9),"█","")</f>
        <v/>
      </c>
      <c r="AL9" s="51">
        <f>IF(AND(AL$8&gt;=$E9,AL$8&lt;=$G9),"█","")</f>
        <v/>
      </c>
      <c r="AM9" s="51">
        <f>IF(AND(AM$8&gt;=$E9,AM$8&lt;=$G9),"█","")</f>
        <v/>
      </c>
      <c r="AN9" s="51">
        <f>IF(AND(AN$8&gt;=$E9,AN$8&lt;=$G9),"█","")</f>
        <v/>
      </c>
      <c r="AO9" s="51">
        <f>IF(AND(AO$8&gt;=$E9,AO$8&lt;=$G9),"█","")</f>
        <v/>
      </c>
      <c r="AP9" s="51">
        <f>IF(AND(AP$8&gt;=$E9,AP$8&lt;=$G9),"█","")</f>
        <v/>
      </c>
      <c r="AQ9" s="51">
        <f>IF(AND(AQ$8&gt;=$E9,AQ$8&lt;=$G9),"█","")</f>
        <v/>
      </c>
      <c r="AR9" s="51">
        <f>IF(AND(AR$8&gt;=$E9,AR$8&lt;=$G9),"█","")</f>
        <v/>
      </c>
      <c r="AS9" s="51">
        <f>IF(AND(AS$8&gt;=$E9,AS$8&lt;=$G9),"█","")</f>
        <v/>
      </c>
      <c r="AT9" s="51">
        <f>IF(AND(AT$8&gt;=$E9,AT$8&lt;=$G9),"█","")</f>
        <v/>
      </c>
      <c r="AU9" s="51">
        <f>IF(AND(AU$8&gt;=$E9,AU$8&lt;=$G9),"█","")</f>
        <v/>
      </c>
      <c r="AV9" s="51">
        <f>IF(AND(AV$8&gt;=$E9,AV$8&lt;=$G9),"█","")</f>
        <v/>
      </c>
      <c r="AW9" s="51">
        <f>IF(AND(AW$8&gt;=$E9,AW$8&lt;=$G9),"█","")</f>
        <v/>
      </c>
      <c r="AX9" s="51">
        <f>IF(AND(AX$8&gt;=$E9,AX$8&lt;=$G9),"█","")</f>
        <v/>
      </c>
      <c r="AY9" s="51">
        <f>IF(AND(AY$8&gt;=$E9,AY$8&lt;=$G9),"█","")</f>
        <v/>
      </c>
      <c r="AZ9" s="51">
        <f>IF(AND(AZ$8&gt;=$E9,AZ$8&lt;=$G9),"█","")</f>
        <v/>
      </c>
      <c r="BA9" s="51">
        <f>IF(AND(BA$8&gt;=$E9,BA$8&lt;=$G9),"█","")</f>
        <v/>
      </c>
      <c r="BB9" s="51">
        <f>IF(AND(BB$8&gt;=$E9,BB$8&lt;=$G9),"█","")</f>
        <v/>
      </c>
      <c r="BC9" s="51">
        <f>IF(AND(BC$8&gt;=$E9,BC$8&lt;=$G9),"█","")</f>
        <v/>
      </c>
      <c r="BD9" s="51">
        <f>IF(AND(BD$8&gt;=$E9,BD$8&lt;=$G9),"█","")</f>
        <v/>
      </c>
      <c r="BE9" s="51">
        <f>IF(AND(BE$8&gt;=$E9,BE$8&lt;=$G9),"█","")</f>
        <v/>
      </c>
      <c r="BF9" s="51">
        <f>IF(AND(BF$8&gt;=$E9,BF$8&lt;=$G9),"█","")</f>
        <v/>
      </c>
      <c r="BG9" s="51">
        <f>IF(AND(BG$8&gt;=$E9,BG$8&lt;=$G9),"█","")</f>
        <v/>
      </c>
      <c r="BH9" s="51">
        <f>IF(AND(BH$8&gt;=$E9,BH$8&lt;=$G9),"█","")</f>
        <v/>
      </c>
      <c r="BI9" s="51">
        <f>IF(AND(BI$8&gt;=$E9,BI$8&lt;=$G9),"█","")</f>
        <v/>
      </c>
      <c r="BJ9" s="51">
        <f>IF(AND(BJ$8&gt;=$E9,BJ$8&lt;=$G9),"█","")</f>
        <v/>
      </c>
      <c r="BK9" s="51">
        <f>IF(AND(BK$8&gt;=$E9,BK$8&lt;=$G9),"█","")</f>
        <v/>
      </c>
      <c r="BL9" s="51">
        <f>IF(AND(BL$8&gt;=$E9,BL$8&lt;=$G9),"█","")</f>
        <v/>
      </c>
      <c r="BM9" s="51">
        <f>IF(AND(BM$8&gt;=$E9,BM$8&lt;=$G9),"█","")</f>
        <v/>
      </c>
      <c r="BN9" s="51">
        <f>IF(AND(BN$8&gt;=$E9,BN$8&lt;=$G9),"█","")</f>
        <v/>
      </c>
      <c r="BO9" s="51">
        <f>IF(AND(BO$8&gt;=$E9,BO$8&lt;=$G9),"█","")</f>
        <v/>
      </c>
      <c r="BP9" s="51">
        <f>IF(AND(BP$8&gt;=$E9,BP$8&lt;=$G9),"█","")</f>
        <v/>
      </c>
      <c r="BQ9" s="51">
        <f>IF(AND(BQ$8&gt;=$E9,BQ$8&lt;=$G9),"█","")</f>
        <v/>
      </c>
      <c r="BR9" s="51">
        <f>IF(AND(BR$8&gt;=$E9,BR$8&lt;=$G9),"█","")</f>
        <v/>
      </c>
      <c r="BS9" s="51">
        <f>IF(AND(BS$8&gt;=$E9,BS$8&lt;=$G9),"█","")</f>
        <v/>
      </c>
      <c r="BT9" s="51">
        <f>IF(AND(BT$8&gt;=$E9,BT$8&lt;=$G9),"█","")</f>
        <v/>
      </c>
      <c r="BU9" s="51">
        <f>IF(AND(BU$8&gt;=$E9,BU$8&lt;=$G9),"█","")</f>
        <v/>
      </c>
      <c r="BV9" s="51">
        <f>IF(AND(BV$8&gt;=$E9,BV$8&lt;=$G9),"█","")</f>
        <v/>
      </c>
      <c r="BW9" s="51">
        <f>IF(AND(BW$8&gt;=$E9,BW$8&lt;=$G9),"█","")</f>
        <v/>
      </c>
      <c r="BX9" s="51">
        <f>IF(AND(BX$8&gt;=$E9,BX$8&lt;=$G9),"█","")</f>
        <v/>
      </c>
      <c r="BY9" s="51">
        <f>IF(AND(BY$8&gt;=$E9,BY$8&lt;=$G9),"█","")</f>
        <v/>
      </c>
      <c r="BZ9" s="51">
        <f>IF(AND(BZ$8&gt;=$E9,BZ$8&lt;=$G9),"█","")</f>
        <v/>
      </c>
      <c r="CA9" s="51">
        <f>IF(AND(CA$8&gt;=$E9,CA$8&lt;=$G9),"█","")</f>
        <v/>
      </c>
      <c r="CB9" s="51">
        <f>IF(AND(CB$8&gt;=$E9,CB$8&lt;=$G9),"█","")</f>
        <v/>
      </c>
      <c r="CC9" s="51">
        <f>IF(AND(CC$8&gt;=$E9,CC$8&lt;=$G9),"█","")</f>
        <v/>
      </c>
      <c r="CD9" s="51">
        <f>IF(AND(CD$8&gt;=$E9,CD$8&lt;=$G9),"█","")</f>
        <v/>
      </c>
      <c r="CE9" s="51">
        <f>IF(AND(CE$8&gt;=$E9,CE$8&lt;=$G9),"█","")</f>
        <v/>
      </c>
      <c r="CF9" s="51">
        <f>IF(AND(CF$8&gt;=$E9,CF$8&lt;=$G9),"█","")</f>
        <v/>
      </c>
      <c r="CG9" s="51">
        <f>IF(AND(CG$8&gt;=$E9,CG$8&lt;=$G9),"█","")</f>
        <v/>
      </c>
    </row>
    <row r="10" ht="27.75" customHeight="1" s="28">
      <c r="B10" s="45" t="n">
        <v>2</v>
      </c>
      <c r="C10" s="46" t="inlineStr">
        <is>
          <t>Demolition</t>
        </is>
      </c>
      <c r="D10" s="47" t="inlineStr">
        <is>
          <t>Demolition</t>
        </is>
      </c>
      <c r="E10" s="48">
        <f>G9+1</f>
        <v/>
      </c>
      <c r="F10" s="49" t="n">
        <v>3</v>
      </c>
      <c r="G10" s="50">
        <f>E10+F10-1</f>
        <v/>
      </c>
      <c r="I10" s="51">
        <f>IF(AND(I$8&gt;=$E10,I$8&lt;=$G10),"█","")</f>
        <v/>
      </c>
      <c r="J10" s="51">
        <f>IF(AND(J$8&gt;=$E10,J$8&lt;=$G10),"█","")</f>
        <v/>
      </c>
      <c r="K10" s="51">
        <f>IF(AND(K$8&gt;=$E10,K$8&lt;=$G10),"█","")</f>
        <v/>
      </c>
      <c r="L10" s="51">
        <f>IF(AND(L$8&gt;=$E10,L$8&lt;=$G10),"█","")</f>
        <v/>
      </c>
      <c r="M10" s="51">
        <f>IF(AND(M$8&gt;=$E10,M$8&lt;=$G10),"█","")</f>
        <v/>
      </c>
      <c r="N10" s="51">
        <f>IF(AND(N$8&gt;=$E10,N$8&lt;=$G10),"█","")</f>
        <v/>
      </c>
      <c r="O10" s="51">
        <f>IF(AND(O$8&gt;=$E10,O$8&lt;=$G10),"█","")</f>
        <v/>
      </c>
      <c r="P10" s="51">
        <f>IF(AND(P$8&gt;=$E10,P$8&lt;=$G10),"█","")</f>
        <v/>
      </c>
      <c r="Q10" s="51">
        <f>IF(AND(Q$8&gt;=$E10,Q$8&lt;=$G10),"█","")</f>
        <v/>
      </c>
      <c r="R10" s="51">
        <f>IF(AND(R$8&gt;=$E10,R$8&lt;=$G10),"█","")</f>
        <v/>
      </c>
      <c r="S10" s="51">
        <f>IF(AND(S$8&gt;=$E10,S$8&lt;=$G10),"█","")</f>
        <v/>
      </c>
      <c r="T10" s="51">
        <f>IF(AND(T$8&gt;=$E10,T$8&lt;=$G10),"█","")</f>
        <v/>
      </c>
      <c r="U10" s="51">
        <f>IF(AND(U$8&gt;=$E10,U$8&lt;=$G10),"█","")</f>
        <v/>
      </c>
      <c r="V10" s="51">
        <f>IF(AND(V$8&gt;=$E10,V$8&lt;=$G10),"█","")</f>
        <v/>
      </c>
      <c r="W10" s="51">
        <f>IF(AND(W$8&gt;=$E10,W$8&lt;=$G10),"█","")</f>
        <v/>
      </c>
      <c r="X10" s="51">
        <f>IF(AND(X$8&gt;=$E10,X$8&lt;=$G10),"█","")</f>
        <v/>
      </c>
      <c r="Y10" s="51">
        <f>IF(AND(Y$8&gt;=$E10,Y$8&lt;=$G10),"█","")</f>
        <v/>
      </c>
      <c r="Z10" s="51">
        <f>IF(AND(Z$8&gt;=$E10,Z$8&lt;=$G10),"█","")</f>
        <v/>
      </c>
      <c r="AA10" s="51">
        <f>IF(AND(AA$8&gt;=$E10,AA$8&lt;=$G10),"█","")</f>
        <v/>
      </c>
      <c r="AB10" s="51">
        <f>IF(AND(AB$8&gt;=$E10,AB$8&lt;=$G10),"█","")</f>
        <v/>
      </c>
      <c r="AC10" s="51">
        <f>IF(AND(AC$8&gt;=$E10,AC$8&lt;=$G10),"█","")</f>
        <v/>
      </c>
      <c r="AD10" s="51">
        <f>IF(AND(AD$8&gt;=$E10,AD$8&lt;=$G10),"█","")</f>
        <v/>
      </c>
      <c r="AE10" s="51">
        <f>IF(AND(AE$8&gt;=$E10,AE$8&lt;=$G10),"█","")</f>
        <v/>
      </c>
      <c r="AF10" s="51">
        <f>IF(AND(AF$8&gt;=$E10,AF$8&lt;=$G10),"█","")</f>
        <v/>
      </c>
      <c r="AG10" s="51">
        <f>IF(AND(AG$8&gt;=$E10,AG$8&lt;=$G10),"█","")</f>
        <v/>
      </c>
      <c r="AH10" s="51">
        <f>IF(AND(AH$8&gt;=$E10,AH$8&lt;=$G10),"█","")</f>
        <v/>
      </c>
      <c r="AI10" s="51">
        <f>IF(AND(AI$8&gt;=$E10,AI$8&lt;=$G10),"█","")</f>
        <v/>
      </c>
      <c r="AJ10" s="51">
        <f>IF(AND(AJ$8&gt;=$E10,AJ$8&lt;=$G10),"█","")</f>
        <v/>
      </c>
      <c r="AK10" s="51">
        <f>IF(AND(AK$8&gt;=$E10,AK$8&lt;=$G10),"█","")</f>
        <v/>
      </c>
      <c r="AL10" s="51">
        <f>IF(AND(AL$8&gt;=$E10,AL$8&lt;=$G10),"█","")</f>
        <v/>
      </c>
      <c r="AM10" s="51">
        <f>IF(AND(AM$8&gt;=$E10,AM$8&lt;=$G10),"█","")</f>
        <v/>
      </c>
      <c r="AN10" s="51">
        <f>IF(AND(AN$8&gt;=$E10,AN$8&lt;=$G10),"█","")</f>
        <v/>
      </c>
      <c r="AO10" s="51">
        <f>IF(AND(AO$8&gt;=$E10,AO$8&lt;=$G10),"█","")</f>
        <v/>
      </c>
      <c r="AP10" s="51">
        <f>IF(AND(AP$8&gt;=$E10,AP$8&lt;=$G10),"█","")</f>
        <v/>
      </c>
      <c r="AQ10" s="51">
        <f>IF(AND(AQ$8&gt;=$E10,AQ$8&lt;=$G10),"█","")</f>
        <v/>
      </c>
      <c r="AR10" s="51">
        <f>IF(AND(AR$8&gt;=$E10,AR$8&lt;=$G10),"█","")</f>
        <v/>
      </c>
      <c r="AS10" s="51">
        <f>IF(AND(AS$8&gt;=$E10,AS$8&lt;=$G10),"█","")</f>
        <v/>
      </c>
      <c r="AT10" s="51">
        <f>IF(AND(AT$8&gt;=$E10,AT$8&lt;=$G10),"█","")</f>
        <v/>
      </c>
      <c r="AU10" s="51">
        <f>IF(AND(AU$8&gt;=$E10,AU$8&lt;=$G10),"█","")</f>
        <v/>
      </c>
      <c r="AV10" s="51">
        <f>IF(AND(AV$8&gt;=$E10,AV$8&lt;=$G10),"█","")</f>
        <v/>
      </c>
      <c r="AW10" s="51">
        <f>IF(AND(AW$8&gt;=$E10,AW$8&lt;=$G10),"█","")</f>
        <v/>
      </c>
      <c r="AX10" s="51">
        <f>IF(AND(AX$8&gt;=$E10,AX$8&lt;=$G10),"█","")</f>
        <v/>
      </c>
      <c r="AY10" s="51">
        <f>IF(AND(AY$8&gt;=$E10,AY$8&lt;=$G10),"█","")</f>
        <v/>
      </c>
      <c r="AZ10" s="51">
        <f>IF(AND(AZ$8&gt;=$E10,AZ$8&lt;=$G10),"█","")</f>
        <v/>
      </c>
      <c r="BA10" s="51">
        <f>IF(AND(BA$8&gt;=$E10,BA$8&lt;=$G10),"█","")</f>
        <v/>
      </c>
      <c r="BB10" s="51">
        <f>IF(AND(BB$8&gt;=$E10,BB$8&lt;=$G10),"█","")</f>
        <v/>
      </c>
      <c r="BC10" s="51">
        <f>IF(AND(BC$8&gt;=$E10,BC$8&lt;=$G10),"█","")</f>
        <v/>
      </c>
      <c r="BD10" s="51">
        <f>IF(AND(BD$8&gt;=$E10,BD$8&lt;=$G10),"█","")</f>
        <v/>
      </c>
      <c r="BE10" s="51">
        <f>IF(AND(BE$8&gt;=$E10,BE$8&lt;=$G10),"█","")</f>
        <v/>
      </c>
      <c r="BF10" s="51">
        <f>IF(AND(BF$8&gt;=$E10,BF$8&lt;=$G10),"█","")</f>
        <v/>
      </c>
      <c r="BG10" s="51">
        <f>IF(AND(BG$8&gt;=$E10,BG$8&lt;=$G10),"█","")</f>
        <v/>
      </c>
      <c r="BH10" s="51">
        <f>IF(AND(BH$8&gt;=$E10,BH$8&lt;=$G10),"█","")</f>
        <v/>
      </c>
      <c r="BI10" s="51">
        <f>IF(AND(BI$8&gt;=$E10,BI$8&lt;=$G10),"█","")</f>
        <v/>
      </c>
      <c r="BJ10" s="51">
        <f>IF(AND(BJ$8&gt;=$E10,BJ$8&lt;=$G10),"█","")</f>
        <v/>
      </c>
      <c r="BK10" s="51">
        <f>IF(AND(BK$8&gt;=$E10,BK$8&lt;=$G10),"█","")</f>
        <v/>
      </c>
      <c r="BL10" s="51">
        <f>IF(AND(BL$8&gt;=$E10,BL$8&lt;=$G10),"█","")</f>
        <v/>
      </c>
      <c r="BM10" s="51">
        <f>IF(AND(BM$8&gt;=$E10,BM$8&lt;=$G10),"█","")</f>
        <v/>
      </c>
      <c r="BN10" s="51">
        <f>IF(AND(BN$8&gt;=$E10,BN$8&lt;=$G10),"█","")</f>
        <v/>
      </c>
      <c r="BO10" s="51">
        <f>IF(AND(BO$8&gt;=$E10,BO$8&lt;=$G10),"█","")</f>
        <v/>
      </c>
      <c r="BP10" s="51">
        <f>IF(AND(BP$8&gt;=$E10,BP$8&lt;=$G10),"█","")</f>
        <v/>
      </c>
      <c r="BQ10" s="51">
        <f>IF(AND(BQ$8&gt;=$E10,BQ$8&lt;=$G10),"█","")</f>
        <v/>
      </c>
      <c r="BR10" s="51">
        <f>IF(AND(BR$8&gt;=$E10,BR$8&lt;=$G10),"█","")</f>
        <v/>
      </c>
      <c r="BS10" s="51">
        <f>IF(AND(BS$8&gt;=$E10,BS$8&lt;=$G10),"█","")</f>
        <v/>
      </c>
      <c r="BT10" s="51">
        <f>IF(AND(BT$8&gt;=$E10,BT$8&lt;=$G10),"█","")</f>
        <v/>
      </c>
      <c r="BU10" s="51">
        <f>IF(AND(BU$8&gt;=$E10,BU$8&lt;=$G10),"█","")</f>
        <v/>
      </c>
      <c r="BV10" s="51">
        <f>IF(AND(BV$8&gt;=$E10,BV$8&lt;=$G10),"█","")</f>
        <v/>
      </c>
      <c r="BW10" s="51">
        <f>IF(AND(BW$8&gt;=$E10,BW$8&lt;=$G10),"█","")</f>
        <v/>
      </c>
      <c r="BX10" s="51">
        <f>IF(AND(BX$8&gt;=$E10,BX$8&lt;=$G10),"█","")</f>
        <v/>
      </c>
      <c r="BY10" s="51">
        <f>IF(AND(BY$8&gt;=$E10,BY$8&lt;=$G10),"█","")</f>
        <v/>
      </c>
      <c r="BZ10" s="51">
        <f>IF(AND(BZ$8&gt;=$E10,BZ$8&lt;=$G10),"█","")</f>
        <v/>
      </c>
      <c r="CA10" s="51">
        <f>IF(AND(CA$8&gt;=$E10,CA$8&lt;=$G10),"█","")</f>
        <v/>
      </c>
      <c r="CB10" s="51">
        <f>IF(AND(CB$8&gt;=$E10,CB$8&lt;=$G10),"█","")</f>
        <v/>
      </c>
      <c r="CC10" s="51">
        <f>IF(AND(CC$8&gt;=$E10,CC$8&lt;=$G10),"█","")</f>
        <v/>
      </c>
      <c r="CD10" s="51">
        <f>IF(AND(CD$8&gt;=$E10,CD$8&lt;=$G10),"█","")</f>
        <v/>
      </c>
      <c r="CE10" s="51">
        <f>IF(AND(CE$8&gt;=$E10,CE$8&lt;=$G10),"█","")</f>
        <v/>
      </c>
      <c r="CF10" s="51">
        <f>IF(AND(CF$8&gt;=$E10,CF$8&lt;=$G10),"█","")</f>
        <v/>
      </c>
      <c r="CG10" s="51">
        <f>IF(AND(CG$8&gt;=$E10,CG$8&lt;=$G10),"█","")</f>
        <v/>
      </c>
    </row>
    <row r="11" ht="27.75" customHeight="1" s="28">
      <c r="B11" s="45" t="n">
        <v>3</v>
      </c>
      <c r="C11" s="46" t="inlineStr">
        <is>
          <t>Plumbing &amp; electrical rough-in</t>
        </is>
      </c>
      <c r="D11" s="47" t="inlineStr">
        <is>
          <t>Plumbing &amp; electrical</t>
        </is>
      </c>
      <c r="E11" s="48">
        <f>G10+1</f>
        <v/>
      </c>
      <c r="F11" s="49" t="n">
        <v>4</v>
      </c>
      <c r="G11" s="50">
        <f>E11+F11-1</f>
        <v/>
      </c>
      <c r="I11" s="51">
        <f>IF(AND(I$8&gt;=$E11,I$8&lt;=$G11),"█","")</f>
        <v/>
      </c>
      <c r="J11" s="51">
        <f>IF(AND(J$8&gt;=$E11,J$8&lt;=$G11),"█","")</f>
        <v/>
      </c>
      <c r="K11" s="51">
        <f>IF(AND(K$8&gt;=$E11,K$8&lt;=$G11),"█","")</f>
        <v/>
      </c>
      <c r="L11" s="51">
        <f>IF(AND(L$8&gt;=$E11,L$8&lt;=$G11),"█","")</f>
        <v/>
      </c>
      <c r="M11" s="51">
        <f>IF(AND(M$8&gt;=$E11,M$8&lt;=$G11),"█","")</f>
        <v/>
      </c>
      <c r="N11" s="51">
        <f>IF(AND(N$8&gt;=$E11,N$8&lt;=$G11),"█","")</f>
        <v/>
      </c>
      <c r="O11" s="51">
        <f>IF(AND(O$8&gt;=$E11,O$8&lt;=$G11),"█","")</f>
        <v/>
      </c>
      <c r="P11" s="51">
        <f>IF(AND(P$8&gt;=$E11,P$8&lt;=$G11),"█","")</f>
        <v/>
      </c>
      <c r="Q11" s="51">
        <f>IF(AND(Q$8&gt;=$E11,Q$8&lt;=$G11),"█","")</f>
        <v/>
      </c>
      <c r="R11" s="51">
        <f>IF(AND(R$8&gt;=$E11,R$8&lt;=$G11),"█","")</f>
        <v/>
      </c>
      <c r="S11" s="51">
        <f>IF(AND(S$8&gt;=$E11,S$8&lt;=$G11),"█","")</f>
        <v/>
      </c>
      <c r="T11" s="51">
        <f>IF(AND(T$8&gt;=$E11,T$8&lt;=$G11),"█","")</f>
        <v/>
      </c>
      <c r="U11" s="51">
        <f>IF(AND(U$8&gt;=$E11,U$8&lt;=$G11),"█","")</f>
        <v/>
      </c>
      <c r="V11" s="51">
        <f>IF(AND(V$8&gt;=$E11,V$8&lt;=$G11),"█","")</f>
        <v/>
      </c>
      <c r="W11" s="51">
        <f>IF(AND(W$8&gt;=$E11,W$8&lt;=$G11),"█","")</f>
        <v/>
      </c>
      <c r="X11" s="51">
        <f>IF(AND(X$8&gt;=$E11,X$8&lt;=$G11),"█","")</f>
        <v/>
      </c>
      <c r="Y11" s="51">
        <f>IF(AND(Y$8&gt;=$E11,Y$8&lt;=$G11),"█","")</f>
        <v/>
      </c>
      <c r="Z11" s="51">
        <f>IF(AND(Z$8&gt;=$E11,Z$8&lt;=$G11),"█","")</f>
        <v/>
      </c>
      <c r="AA11" s="51">
        <f>IF(AND(AA$8&gt;=$E11,AA$8&lt;=$G11),"█","")</f>
        <v/>
      </c>
      <c r="AB11" s="51">
        <f>IF(AND(AB$8&gt;=$E11,AB$8&lt;=$G11),"█","")</f>
        <v/>
      </c>
      <c r="AC11" s="51">
        <f>IF(AND(AC$8&gt;=$E11,AC$8&lt;=$G11),"█","")</f>
        <v/>
      </c>
      <c r="AD11" s="51">
        <f>IF(AND(AD$8&gt;=$E11,AD$8&lt;=$G11),"█","")</f>
        <v/>
      </c>
      <c r="AE11" s="51">
        <f>IF(AND(AE$8&gt;=$E11,AE$8&lt;=$G11),"█","")</f>
        <v/>
      </c>
      <c r="AF11" s="51">
        <f>IF(AND(AF$8&gt;=$E11,AF$8&lt;=$G11),"█","")</f>
        <v/>
      </c>
      <c r="AG11" s="51">
        <f>IF(AND(AG$8&gt;=$E11,AG$8&lt;=$G11),"█","")</f>
        <v/>
      </c>
      <c r="AH11" s="51">
        <f>IF(AND(AH$8&gt;=$E11,AH$8&lt;=$G11),"█","")</f>
        <v/>
      </c>
      <c r="AI11" s="51">
        <f>IF(AND(AI$8&gt;=$E11,AI$8&lt;=$G11),"█","")</f>
        <v/>
      </c>
      <c r="AJ11" s="51">
        <f>IF(AND(AJ$8&gt;=$E11,AJ$8&lt;=$G11),"█","")</f>
        <v/>
      </c>
      <c r="AK11" s="51">
        <f>IF(AND(AK$8&gt;=$E11,AK$8&lt;=$G11),"█","")</f>
        <v/>
      </c>
      <c r="AL11" s="51">
        <f>IF(AND(AL$8&gt;=$E11,AL$8&lt;=$G11),"█","")</f>
        <v/>
      </c>
      <c r="AM11" s="51">
        <f>IF(AND(AM$8&gt;=$E11,AM$8&lt;=$G11),"█","")</f>
        <v/>
      </c>
      <c r="AN11" s="51">
        <f>IF(AND(AN$8&gt;=$E11,AN$8&lt;=$G11),"█","")</f>
        <v/>
      </c>
      <c r="AO11" s="51">
        <f>IF(AND(AO$8&gt;=$E11,AO$8&lt;=$G11),"█","")</f>
        <v/>
      </c>
      <c r="AP11" s="51">
        <f>IF(AND(AP$8&gt;=$E11,AP$8&lt;=$G11),"█","")</f>
        <v/>
      </c>
      <c r="AQ11" s="51">
        <f>IF(AND(AQ$8&gt;=$E11,AQ$8&lt;=$G11),"█","")</f>
        <v/>
      </c>
      <c r="AR11" s="51">
        <f>IF(AND(AR$8&gt;=$E11,AR$8&lt;=$G11),"█","")</f>
        <v/>
      </c>
      <c r="AS11" s="51">
        <f>IF(AND(AS$8&gt;=$E11,AS$8&lt;=$G11),"█","")</f>
        <v/>
      </c>
      <c r="AT11" s="51">
        <f>IF(AND(AT$8&gt;=$E11,AT$8&lt;=$G11),"█","")</f>
        <v/>
      </c>
      <c r="AU11" s="51">
        <f>IF(AND(AU$8&gt;=$E11,AU$8&lt;=$G11),"█","")</f>
        <v/>
      </c>
      <c r="AV11" s="51">
        <f>IF(AND(AV$8&gt;=$E11,AV$8&lt;=$G11),"█","")</f>
        <v/>
      </c>
      <c r="AW11" s="51">
        <f>IF(AND(AW$8&gt;=$E11,AW$8&lt;=$G11),"█","")</f>
        <v/>
      </c>
      <c r="AX11" s="51">
        <f>IF(AND(AX$8&gt;=$E11,AX$8&lt;=$G11),"█","")</f>
        <v/>
      </c>
      <c r="AY11" s="51">
        <f>IF(AND(AY$8&gt;=$E11,AY$8&lt;=$G11),"█","")</f>
        <v/>
      </c>
      <c r="AZ11" s="51">
        <f>IF(AND(AZ$8&gt;=$E11,AZ$8&lt;=$G11),"█","")</f>
        <v/>
      </c>
      <c r="BA11" s="51">
        <f>IF(AND(BA$8&gt;=$E11,BA$8&lt;=$G11),"█","")</f>
        <v/>
      </c>
      <c r="BB11" s="51">
        <f>IF(AND(BB$8&gt;=$E11,BB$8&lt;=$G11),"█","")</f>
        <v/>
      </c>
      <c r="BC11" s="51">
        <f>IF(AND(BC$8&gt;=$E11,BC$8&lt;=$G11),"█","")</f>
        <v/>
      </c>
      <c r="BD11" s="51">
        <f>IF(AND(BD$8&gt;=$E11,BD$8&lt;=$G11),"█","")</f>
        <v/>
      </c>
      <c r="BE11" s="51">
        <f>IF(AND(BE$8&gt;=$E11,BE$8&lt;=$G11),"█","")</f>
        <v/>
      </c>
      <c r="BF11" s="51">
        <f>IF(AND(BF$8&gt;=$E11,BF$8&lt;=$G11),"█","")</f>
        <v/>
      </c>
      <c r="BG11" s="51">
        <f>IF(AND(BG$8&gt;=$E11,BG$8&lt;=$G11),"█","")</f>
        <v/>
      </c>
      <c r="BH11" s="51">
        <f>IF(AND(BH$8&gt;=$E11,BH$8&lt;=$G11),"█","")</f>
        <v/>
      </c>
      <c r="BI11" s="51">
        <f>IF(AND(BI$8&gt;=$E11,BI$8&lt;=$G11),"█","")</f>
        <v/>
      </c>
      <c r="BJ11" s="51">
        <f>IF(AND(BJ$8&gt;=$E11,BJ$8&lt;=$G11),"█","")</f>
        <v/>
      </c>
      <c r="BK11" s="51">
        <f>IF(AND(BK$8&gt;=$E11,BK$8&lt;=$G11),"█","")</f>
        <v/>
      </c>
      <c r="BL11" s="51">
        <f>IF(AND(BL$8&gt;=$E11,BL$8&lt;=$G11),"█","")</f>
        <v/>
      </c>
      <c r="BM11" s="51">
        <f>IF(AND(BM$8&gt;=$E11,BM$8&lt;=$G11),"█","")</f>
        <v/>
      </c>
      <c r="BN11" s="51">
        <f>IF(AND(BN$8&gt;=$E11,BN$8&lt;=$G11),"█","")</f>
        <v/>
      </c>
      <c r="BO11" s="51">
        <f>IF(AND(BO$8&gt;=$E11,BO$8&lt;=$G11),"█","")</f>
        <v/>
      </c>
      <c r="BP11" s="51">
        <f>IF(AND(BP$8&gt;=$E11,BP$8&lt;=$G11),"█","")</f>
        <v/>
      </c>
      <c r="BQ11" s="51">
        <f>IF(AND(BQ$8&gt;=$E11,BQ$8&lt;=$G11),"█","")</f>
        <v/>
      </c>
      <c r="BR11" s="51">
        <f>IF(AND(BR$8&gt;=$E11,BR$8&lt;=$G11),"█","")</f>
        <v/>
      </c>
      <c r="BS11" s="51">
        <f>IF(AND(BS$8&gt;=$E11,BS$8&lt;=$G11),"█","")</f>
        <v/>
      </c>
      <c r="BT11" s="51">
        <f>IF(AND(BT$8&gt;=$E11,BT$8&lt;=$G11),"█","")</f>
        <v/>
      </c>
      <c r="BU11" s="51">
        <f>IF(AND(BU$8&gt;=$E11,BU$8&lt;=$G11),"█","")</f>
        <v/>
      </c>
      <c r="BV11" s="51">
        <f>IF(AND(BV$8&gt;=$E11,BV$8&lt;=$G11),"█","")</f>
        <v/>
      </c>
      <c r="BW11" s="51">
        <f>IF(AND(BW$8&gt;=$E11,BW$8&lt;=$G11),"█","")</f>
        <v/>
      </c>
      <c r="BX11" s="51">
        <f>IF(AND(BX$8&gt;=$E11,BX$8&lt;=$G11),"█","")</f>
        <v/>
      </c>
      <c r="BY11" s="51">
        <f>IF(AND(BY$8&gt;=$E11,BY$8&lt;=$G11),"█","")</f>
        <v/>
      </c>
      <c r="BZ11" s="51">
        <f>IF(AND(BZ$8&gt;=$E11,BZ$8&lt;=$G11),"█","")</f>
        <v/>
      </c>
      <c r="CA11" s="51">
        <f>IF(AND(CA$8&gt;=$E11,CA$8&lt;=$G11),"█","")</f>
        <v/>
      </c>
      <c r="CB11" s="51">
        <f>IF(AND(CB$8&gt;=$E11,CB$8&lt;=$G11),"█","")</f>
        <v/>
      </c>
      <c r="CC11" s="51">
        <f>IF(AND(CC$8&gt;=$E11,CC$8&lt;=$G11),"█","")</f>
        <v/>
      </c>
      <c r="CD11" s="51">
        <f>IF(AND(CD$8&gt;=$E11,CD$8&lt;=$G11),"█","")</f>
        <v/>
      </c>
      <c r="CE11" s="51">
        <f>IF(AND(CE$8&gt;=$E11,CE$8&lt;=$G11),"█","")</f>
        <v/>
      </c>
      <c r="CF11" s="51">
        <f>IF(AND(CF$8&gt;=$E11,CF$8&lt;=$G11),"█","")</f>
        <v/>
      </c>
      <c r="CG11" s="51">
        <f>IF(AND(CG$8&gt;=$E11,CG$8&lt;=$G11),"█","")</f>
        <v/>
      </c>
    </row>
    <row r="12" ht="27.75" customHeight="1" s="28">
      <c r="B12" s="45" t="n">
        <v>4</v>
      </c>
      <c r="C12" s="46" t="inlineStr">
        <is>
          <t>Masonry (walls, plaster, waterproofing)</t>
        </is>
      </c>
      <c r="D12" s="47" t="inlineStr">
        <is>
          <t>Masonry</t>
        </is>
      </c>
      <c r="E12" s="48">
        <f>G11+1</f>
        <v/>
      </c>
      <c r="F12" s="49" t="n">
        <v>7</v>
      </c>
      <c r="G12" s="50">
        <f>E12+F12-1</f>
        <v/>
      </c>
      <c r="I12" s="51">
        <f>IF(AND(I$8&gt;=$E12,I$8&lt;=$G12),"█","")</f>
        <v/>
      </c>
      <c r="J12" s="51">
        <f>IF(AND(J$8&gt;=$E12,J$8&lt;=$G12),"█","")</f>
        <v/>
      </c>
      <c r="K12" s="51">
        <f>IF(AND(K$8&gt;=$E12,K$8&lt;=$G12),"█","")</f>
        <v/>
      </c>
      <c r="L12" s="51">
        <f>IF(AND(L$8&gt;=$E12,L$8&lt;=$G12),"█","")</f>
        <v/>
      </c>
      <c r="M12" s="51">
        <f>IF(AND(M$8&gt;=$E12,M$8&lt;=$G12),"█","")</f>
        <v/>
      </c>
      <c r="N12" s="51">
        <f>IF(AND(N$8&gt;=$E12,N$8&lt;=$G12),"█","")</f>
        <v/>
      </c>
      <c r="O12" s="51">
        <f>IF(AND(O$8&gt;=$E12,O$8&lt;=$G12),"█","")</f>
        <v/>
      </c>
      <c r="P12" s="51">
        <f>IF(AND(P$8&gt;=$E12,P$8&lt;=$G12),"█","")</f>
        <v/>
      </c>
      <c r="Q12" s="51">
        <f>IF(AND(Q$8&gt;=$E12,Q$8&lt;=$G12),"█","")</f>
        <v/>
      </c>
      <c r="R12" s="51">
        <f>IF(AND(R$8&gt;=$E12,R$8&lt;=$G12),"█","")</f>
        <v/>
      </c>
      <c r="S12" s="51">
        <f>IF(AND(S$8&gt;=$E12,S$8&lt;=$G12),"█","")</f>
        <v/>
      </c>
      <c r="T12" s="51">
        <f>IF(AND(T$8&gt;=$E12,T$8&lt;=$G12),"█","")</f>
        <v/>
      </c>
      <c r="U12" s="51">
        <f>IF(AND(U$8&gt;=$E12,U$8&lt;=$G12),"█","")</f>
        <v/>
      </c>
      <c r="V12" s="51">
        <f>IF(AND(V$8&gt;=$E12,V$8&lt;=$G12),"█","")</f>
        <v/>
      </c>
      <c r="W12" s="51">
        <f>IF(AND(W$8&gt;=$E12,W$8&lt;=$G12),"█","")</f>
        <v/>
      </c>
      <c r="X12" s="51">
        <f>IF(AND(X$8&gt;=$E12,X$8&lt;=$G12),"█","")</f>
        <v/>
      </c>
      <c r="Y12" s="51">
        <f>IF(AND(Y$8&gt;=$E12,Y$8&lt;=$G12),"█","")</f>
        <v/>
      </c>
      <c r="Z12" s="51">
        <f>IF(AND(Z$8&gt;=$E12,Z$8&lt;=$G12),"█","")</f>
        <v/>
      </c>
      <c r="AA12" s="51">
        <f>IF(AND(AA$8&gt;=$E12,AA$8&lt;=$G12),"█","")</f>
        <v/>
      </c>
      <c r="AB12" s="51">
        <f>IF(AND(AB$8&gt;=$E12,AB$8&lt;=$G12),"█","")</f>
        <v/>
      </c>
      <c r="AC12" s="51">
        <f>IF(AND(AC$8&gt;=$E12,AC$8&lt;=$G12),"█","")</f>
        <v/>
      </c>
      <c r="AD12" s="51">
        <f>IF(AND(AD$8&gt;=$E12,AD$8&lt;=$G12),"█","")</f>
        <v/>
      </c>
      <c r="AE12" s="51">
        <f>IF(AND(AE$8&gt;=$E12,AE$8&lt;=$G12),"█","")</f>
        <v/>
      </c>
      <c r="AF12" s="51">
        <f>IF(AND(AF$8&gt;=$E12,AF$8&lt;=$G12),"█","")</f>
        <v/>
      </c>
      <c r="AG12" s="51">
        <f>IF(AND(AG$8&gt;=$E12,AG$8&lt;=$G12),"█","")</f>
        <v/>
      </c>
      <c r="AH12" s="51">
        <f>IF(AND(AH$8&gt;=$E12,AH$8&lt;=$G12),"█","")</f>
        <v/>
      </c>
      <c r="AI12" s="51">
        <f>IF(AND(AI$8&gt;=$E12,AI$8&lt;=$G12),"█","")</f>
        <v/>
      </c>
      <c r="AJ12" s="51">
        <f>IF(AND(AJ$8&gt;=$E12,AJ$8&lt;=$G12),"█","")</f>
        <v/>
      </c>
      <c r="AK12" s="51">
        <f>IF(AND(AK$8&gt;=$E12,AK$8&lt;=$G12),"█","")</f>
        <v/>
      </c>
      <c r="AL12" s="51">
        <f>IF(AND(AL$8&gt;=$E12,AL$8&lt;=$G12),"█","")</f>
        <v/>
      </c>
      <c r="AM12" s="51">
        <f>IF(AND(AM$8&gt;=$E12,AM$8&lt;=$G12),"█","")</f>
        <v/>
      </c>
      <c r="AN12" s="51">
        <f>IF(AND(AN$8&gt;=$E12,AN$8&lt;=$G12),"█","")</f>
        <v/>
      </c>
      <c r="AO12" s="51">
        <f>IF(AND(AO$8&gt;=$E12,AO$8&lt;=$G12),"█","")</f>
        <v/>
      </c>
      <c r="AP12" s="51">
        <f>IF(AND(AP$8&gt;=$E12,AP$8&lt;=$G12),"█","")</f>
        <v/>
      </c>
      <c r="AQ12" s="51">
        <f>IF(AND(AQ$8&gt;=$E12,AQ$8&lt;=$G12),"█","")</f>
        <v/>
      </c>
      <c r="AR12" s="51">
        <f>IF(AND(AR$8&gt;=$E12,AR$8&lt;=$G12),"█","")</f>
        <v/>
      </c>
      <c r="AS12" s="51">
        <f>IF(AND(AS$8&gt;=$E12,AS$8&lt;=$G12),"█","")</f>
        <v/>
      </c>
      <c r="AT12" s="51">
        <f>IF(AND(AT$8&gt;=$E12,AT$8&lt;=$G12),"█","")</f>
        <v/>
      </c>
      <c r="AU12" s="51">
        <f>IF(AND(AU$8&gt;=$E12,AU$8&lt;=$G12),"█","")</f>
        <v/>
      </c>
      <c r="AV12" s="51">
        <f>IF(AND(AV$8&gt;=$E12,AV$8&lt;=$G12),"█","")</f>
        <v/>
      </c>
      <c r="AW12" s="51">
        <f>IF(AND(AW$8&gt;=$E12,AW$8&lt;=$G12),"█","")</f>
        <v/>
      </c>
      <c r="AX12" s="51">
        <f>IF(AND(AX$8&gt;=$E12,AX$8&lt;=$G12),"█","")</f>
        <v/>
      </c>
      <c r="AY12" s="51">
        <f>IF(AND(AY$8&gt;=$E12,AY$8&lt;=$G12),"█","")</f>
        <v/>
      </c>
      <c r="AZ12" s="51">
        <f>IF(AND(AZ$8&gt;=$E12,AZ$8&lt;=$G12),"█","")</f>
        <v/>
      </c>
      <c r="BA12" s="51">
        <f>IF(AND(BA$8&gt;=$E12,BA$8&lt;=$G12),"█","")</f>
        <v/>
      </c>
      <c r="BB12" s="51">
        <f>IF(AND(BB$8&gt;=$E12,BB$8&lt;=$G12),"█","")</f>
        <v/>
      </c>
      <c r="BC12" s="51">
        <f>IF(AND(BC$8&gt;=$E12,BC$8&lt;=$G12),"█","")</f>
        <v/>
      </c>
      <c r="BD12" s="51">
        <f>IF(AND(BD$8&gt;=$E12,BD$8&lt;=$G12),"█","")</f>
        <v/>
      </c>
      <c r="BE12" s="51">
        <f>IF(AND(BE$8&gt;=$E12,BE$8&lt;=$G12),"█","")</f>
        <v/>
      </c>
      <c r="BF12" s="51">
        <f>IF(AND(BF$8&gt;=$E12,BF$8&lt;=$G12),"█","")</f>
        <v/>
      </c>
      <c r="BG12" s="51">
        <f>IF(AND(BG$8&gt;=$E12,BG$8&lt;=$G12),"█","")</f>
        <v/>
      </c>
      <c r="BH12" s="51">
        <f>IF(AND(BH$8&gt;=$E12,BH$8&lt;=$G12),"█","")</f>
        <v/>
      </c>
      <c r="BI12" s="51">
        <f>IF(AND(BI$8&gt;=$E12,BI$8&lt;=$G12),"█","")</f>
        <v/>
      </c>
      <c r="BJ12" s="51">
        <f>IF(AND(BJ$8&gt;=$E12,BJ$8&lt;=$G12),"█","")</f>
        <v/>
      </c>
      <c r="BK12" s="51">
        <f>IF(AND(BK$8&gt;=$E12,BK$8&lt;=$G12),"█","")</f>
        <v/>
      </c>
      <c r="BL12" s="51">
        <f>IF(AND(BL$8&gt;=$E12,BL$8&lt;=$G12),"█","")</f>
        <v/>
      </c>
      <c r="BM12" s="51">
        <f>IF(AND(BM$8&gt;=$E12,BM$8&lt;=$G12),"█","")</f>
        <v/>
      </c>
      <c r="BN12" s="51">
        <f>IF(AND(BN$8&gt;=$E12,BN$8&lt;=$G12),"█","")</f>
        <v/>
      </c>
      <c r="BO12" s="51">
        <f>IF(AND(BO$8&gt;=$E12,BO$8&lt;=$G12),"█","")</f>
        <v/>
      </c>
      <c r="BP12" s="51">
        <f>IF(AND(BP$8&gt;=$E12,BP$8&lt;=$G12),"█","")</f>
        <v/>
      </c>
      <c r="BQ12" s="51">
        <f>IF(AND(BQ$8&gt;=$E12,BQ$8&lt;=$G12),"█","")</f>
        <v/>
      </c>
      <c r="BR12" s="51">
        <f>IF(AND(BR$8&gt;=$E12,BR$8&lt;=$G12),"█","")</f>
        <v/>
      </c>
      <c r="BS12" s="51">
        <f>IF(AND(BS$8&gt;=$E12,BS$8&lt;=$G12),"█","")</f>
        <v/>
      </c>
      <c r="BT12" s="51">
        <f>IF(AND(BT$8&gt;=$E12,BT$8&lt;=$G12),"█","")</f>
        <v/>
      </c>
      <c r="BU12" s="51">
        <f>IF(AND(BU$8&gt;=$E12,BU$8&lt;=$G12),"█","")</f>
        <v/>
      </c>
      <c r="BV12" s="51">
        <f>IF(AND(BV$8&gt;=$E12,BV$8&lt;=$G12),"█","")</f>
        <v/>
      </c>
      <c r="BW12" s="51">
        <f>IF(AND(BW$8&gt;=$E12,BW$8&lt;=$G12),"█","")</f>
        <v/>
      </c>
      <c r="BX12" s="51">
        <f>IF(AND(BX$8&gt;=$E12,BX$8&lt;=$G12),"█","")</f>
        <v/>
      </c>
      <c r="BY12" s="51">
        <f>IF(AND(BY$8&gt;=$E12,BY$8&lt;=$G12),"█","")</f>
        <v/>
      </c>
      <c r="BZ12" s="51">
        <f>IF(AND(BZ$8&gt;=$E12,BZ$8&lt;=$G12),"█","")</f>
        <v/>
      </c>
      <c r="CA12" s="51">
        <f>IF(AND(CA$8&gt;=$E12,CA$8&lt;=$G12),"█","")</f>
        <v/>
      </c>
      <c r="CB12" s="51">
        <f>IF(AND(CB$8&gt;=$E12,CB$8&lt;=$G12),"█","")</f>
        <v/>
      </c>
      <c r="CC12" s="51">
        <f>IF(AND(CC$8&gt;=$E12,CC$8&lt;=$G12),"█","")</f>
        <v/>
      </c>
      <c r="CD12" s="51">
        <f>IF(AND(CD$8&gt;=$E12,CD$8&lt;=$G12),"█","")</f>
        <v/>
      </c>
      <c r="CE12" s="51">
        <f>IF(AND(CE$8&gt;=$E12,CE$8&lt;=$G12),"█","")</f>
        <v/>
      </c>
      <c r="CF12" s="51">
        <f>IF(AND(CF$8&gt;=$E12,CF$8&lt;=$G12),"█","")</f>
        <v/>
      </c>
      <c r="CG12" s="51">
        <f>IF(AND(CG$8&gt;=$E12,CG$8&lt;=$G12),"█","")</f>
        <v/>
      </c>
    </row>
    <row r="13" ht="27.75" customHeight="1" s="28">
      <c r="B13" s="45" t="n">
        <v>5</v>
      </c>
      <c r="C13" s="46" t="inlineStr">
        <is>
          <t>Tiling</t>
        </is>
      </c>
      <c r="D13" s="47" t="inlineStr">
        <is>
          <t>Masonry</t>
        </is>
      </c>
      <c r="E13" s="48">
        <f>G12+1</f>
        <v/>
      </c>
      <c r="F13" s="49" t="n">
        <v>5</v>
      </c>
      <c r="G13" s="50">
        <f>E13+F13-1</f>
        <v/>
      </c>
      <c r="I13" s="51">
        <f>IF(AND(I$8&gt;=$E13,I$8&lt;=$G13),"█","")</f>
        <v/>
      </c>
      <c r="J13" s="51">
        <f>IF(AND(J$8&gt;=$E13,J$8&lt;=$G13),"█","")</f>
        <v/>
      </c>
      <c r="K13" s="51">
        <f>IF(AND(K$8&gt;=$E13,K$8&lt;=$G13),"█","")</f>
        <v/>
      </c>
      <c r="L13" s="51">
        <f>IF(AND(L$8&gt;=$E13,L$8&lt;=$G13),"█","")</f>
        <v/>
      </c>
      <c r="M13" s="51">
        <f>IF(AND(M$8&gt;=$E13,M$8&lt;=$G13),"█","")</f>
        <v/>
      </c>
      <c r="N13" s="51">
        <f>IF(AND(N$8&gt;=$E13,N$8&lt;=$G13),"█","")</f>
        <v/>
      </c>
      <c r="O13" s="51">
        <f>IF(AND(O$8&gt;=$E13,O$8&lt;=$G13),"█","")</f>
        <v/>
      </c>
      <c r="P13" s="51">
        <f>IF(AND(P$8&gt;=$E13,P$8&lt;=$G13),"█","")</f>
        <v/>
      </c>
      <c r="Q13" s="51">
        <f>IF(AND(Q$8&gt;=$E13,Q$8&lt;=$G13),"█","")</f>
        <v/>
      </c>
      <c r="R13" s="51">
        <f>IF(AND(R$8&gt;=$E13,R$8&lt;=$G13),"█","")</f>
        <v/>
      </c>
      <c r="S13" s="51">
        <f>IF(AND(S$8&gt;=$E13,S$8&lt;=$G13),"█","")</f>
        <v/>
      </c>
      <c r="T13" s="51">
        <f>IF(AND(T$8&gt;=$E13,T$8&lt;=$G13),"█","")</f>
        <v/>
      </c>
      <c r="U13" s="51">
        <f>IF(AND(U$8&gt;=$E13,U$8&lt;=$G13),"█","")</f>
        <v/>
      </c>
      <c r="V13" s="51">
        <f>IF(AND(V$8&gt;=$E13,V$8&lt;=$G13),"█","")</f>
        <v/>
      </c>
      <c r="W13" s="51">
        <f>IF(AND(W$8&gt;=$E13,W$8&lt;=$G13),"█","")</f>
        <v/>
      </c>
      <c r="X13" s="51">
        <f>IF(AND(X$8&gt;=$E13,X$8&lt;=$G13),"█","")</f>
        <v/>
      </c>
      <c r="Y13" s="51">
        <f>IF(AND(Y$8&gt;=$E13,Y$8&lt;=$G13),"█","")</f>
        <v/>
      </c>
      <c r="Z13" s="51">
        <f>IF(AND(Z$8&gt;=$E13,Z$8&lt;=$G13),"█","")</f>
        <v/>
      </c>
      <c r="AA13" s="51">
        <f>IF(AND(AA$8&gt;=$E13,AA$8&lt;=$G13),"█","")</f>
        <v/>
      </c>
      <c r="AB13" s="51">
        <f>IF(AND(AB$8&gt;=$E13,AB$8&lt;=$G13),"█","")</f>
        <v/>
      </c>
      <c r="AC13" s="51">
        <f>IF(AND(AC$8&gt;=$E13,AC$8&lt;=$G13),"█","")</f>
        <v/>
      </c>
      <c r="AD13" s="51">
        <f>IF(AND(AD$8&gt;=$E13,AD$8&lt;=$G13),"█","")</f>
        <v/>
      </c>
      <c r="AE13" s="51">
        <f>IF(AND(AE$8&gt;=$E13,AE$8&lt;=$G13),"█","")</f>
        <v/>
      </c>
      <c r="AF13" s="51">
        <f>IF(AND(AF$8&gt;=$E13,AF$8&lt;=$G13),"█","")</f>
        <v/>
      </c>
      <c r="AG13" s="51">
        <f>IF(AND(AG$8&gt;=$E13,AG$8&lt;=$G13),"█","")</f>
        <v/>
      </c>
      <c r="AH13" s="51">
        <f>IF(AND(AH$8&gt;=$E13,AH$8&lt;=$G13),"█","")</f>
        <v/>
      </c>
      <c r="AI13" s="51">
        <f>IF(AND(AI$8&gt;=$E13,AI$8&lt;=$G13),"█","")</f>
        <v/>
      </c>
      <c r="AJ13" s="51">
        <f>IF(AND(AJ$8&gt;=$E13,AJ$8&lt;=$G13),"█","")</f>
        <v/>
      </c>
      <c r="AK13" s="51">
        <f>IF(AND(AK$8&gt;=$E13,AK$8&lt;=$G13),"█","")</f>
        <v/>
      </c>
      <c r="AL13" s="51">
        <f>IF(AND(AL$8&gt;=$E13,AL$8&lt;=$G13),"█","")</f>
        <v/>
      </c>
      <c r="AM13" s="51">
        <f>IF(AND(AM$8&gt;=$E13,AM$8&lt;=$G13),"█","")</f>
        <v/>
      </c>
      <c r="AN13" s="51">
        <f>IF(AND(AN$8&gt;=$E13,AN$8&lt;=$G13),"█","")</f>
        <v/>
      </c>
      <c r="AO13" s="51">
        <f>IF(AND(AO$8&gt;=$E13,AO$8&lt;=$G13),"█","")</f>
        <v/>
      </c>
      <c r="AP13" s="51">
        <f>IF(AND(AP$8&gt;=$E13,AP$8&lt;=$G13),"█","")</f>
        <v/>
      </c>
      <c r="AQ13" s="51">
        <f>IF(AND(AQ$8&gt;=$E13,AQ$8&lt;=$G13),"█","")</f>
        <v/>
      </c>
      <c r="AR13" s="51">
        <f>IF(AND(AR$8&gt;=$E13,AR$8&lt;=$G13),"█","")</f>
        <v/>
      </c>
      <c r="AS13" s="51">
        <f>IF(AND(AS$8&gt;=$E13,AS$8&lt;=$G13),"█","")</f>
        <v/>
      </c>
      <c r="AT13" s="51">
        <f>IF(AND(AT$8&gt;=$E13,AT$8&lt;=$G13),"█","")</f>
        <v/>
      </c>
      <c r="AU13" s="51">
        <f>IF(AND(AU$8&gt;=$E13,AU$8&lt;=$G13),"█","")</f>
        <v/>
      </c>
      <c r="AV13" s="51">
        <f>IF(AND(AV$8&gt;=$E13,AV$8&lt;=$G13),"█","")</f>
        <v/>
      </c>
      <c r="AW13" s="51">
        <f>IF(AND(AW$8&gt;=$E13,AW$8&lt;=$G13),"█","")</f>
        <v/>
      </c>
      <c r="AX13" s="51">
        <f>IF(AND(AX$8&gt;=$E13,AX$8&lt;=$G13),"█","")</f>
        <v/>
      </c>
      <c r="AY13" s="51">
        <f>IF(AND(AY$8&gt;=$E13,AY$8&lt;=$G13),"█","")</f>
        <v/>
      </c>
      <c r="AZ13" s="51">
        <f>IF(AND(AZ$8&gt;=$E13,AZ$8&lt;=$G13),"█","")</f>
        <v/>
      </c>
      <c r="BA13" s="51">
        <f>IF(AND(BA$8&gt;=$E13,BA$8&lt;=$G13),"█","")</f>
        <v/>
      </c>
      <c r="BB13" s="51">
        <f>IF(AND(BB$8&gt;=$E13,BB$8&lt;=$G13),"█","")</f>
        <v/>
      </c>
      <c r="BC13" s="51">
        <f>IF(AND(BC$8&gt;=$E13,BC$8&lt;=$G13),"█","")</f>
        <v/>
      </c>
      <c r="BD13" s="51">
        <f>IF(AND(BD$8&gt;=$E13,BD$8&lt;=$G13),"█","")</f>
        <v/>
      </c>
      <c r="BE13" s="51">
        <f>IF(AND(BE$8&gt;=$E13,BE$8&lt;=$G13),"█","")</f>
        <v/>
      </c>
      <c r="BF13" s="51">
        <f>IF(AND(BF$8&gt;=$E13,BF$8&lt;=$G13),"█","")</f>
        <v/>
      </c>
      <c r="BG13" s="51">
        <f>IF(AND(BG$8&gt;=$E13,BG$8&lt;=$G13),"█","")</f>
        <v/>
      </c>
      <c r="BH13" s="51">
        <f>IF(AND(BH$8&gt;=$E13,BH$8&lt;=$G13),"█","")</f>
        <v/>
      </c>
      <c r="BI13" s="51">
        <f>IF(AND(BI$8&gt;=$E13,BI$8&lt;=$G13),"█","")</f>
        <v/>
      </c>
      <c r="BJ13" s="51">
        <f>IF(AND(BJ$8&gt;=$E13,BJ$8&lt;=$G13),"█","")</f>
        <v/>
      </c>
      <c r="BK13" s="51">
        <f>IF(AND(BK$8&gt;=$E13,BK$8&lt;=$G13),"█","")</f>
        <v/>
      </c>
      <c r="BL13" s="51">
        <f>IF(AND(BL$8&gt;=$E13,BL$8&lt;=$G13),"█","")</f>
        <v/>
      </c>
      <c r="BM13" s="51">
        <f>IF(AND(BM$8&gt;=$E13,BM$8&lt;=$G13),"█","")</f>
        <v/>
      </c>
      <c r="BN13" s="51">
        <f>IF(AND(BN$8&gt;=$E13,BN$8&lt;=$G13),"█","")</f>
        <v/>
      </c>
      <c r="BO13" s="51">
        <f>IF(AND(BO$8&gt;=$E13,BO$8&lt;=$G13),"█","")</f>
        <v/>
      </c>
      <c r="BP13" s="51">
        <f>IF(AND(BP$8&gt;=$E13,BP$8&lt;=$G13),"█","")</f>
        <v/>
      </c>
      <c r="BQ13" s="51">
        <f>IF(AND(BQ$8&gt;=$E13,BQ$8&lt;=$G13),"█","")</f>
        <v/>
      </c>
      <c r="BR13" s="51">
        <f>IF(AND(BR$8&gt;=$E13,BR$8&lt;=$G13),"█","")</f>
        <v/>
      </c>
      <c r="BS13" s="51">
        <f>IF(AND(BS$8&gt;=$E13,BS$8&lt;=$G13),"█","")</f>
        <v/>
      </c>
      <c r="BT13" s="51">
        <f>IF(AND(BT$8&gt;=$E13,BT$8&lt;=$G13),"█","")</f>
        <v/>
      </c>
      <c r="BU13" s="51">
        <f>IF(AND(BU$8&gt;=$E13,BU$8&lt;=$G13),"█","")</f>
        <v/>
      </c>
      <c r="BV13" s="51">
        <f>IF(AND(BV$8&gt;=$E13,BV$8&lt;=$G13),"█","")</f>
        <v/>
      </c>
      <c r="BW13" s="51">
        <f>IF(AND(BW$8&gt;=$E13,BW$8&lt;=$G13),"█","")</f>
        <v/>
      </c>
      <c r="BX13" s="51">
        <f>IF(AND(BX$8&gt;=$E13,BX$8&lt;=$G13),"█","")</f>
        <v/>
      </c>
      <c r="BY13" s="51">
        <f>IF(AND(BY$8&gt;=$E13,BY$8&lt;=$G13),"█","")</f>
        <v/>
      </c>
      <c r="BZ13" s="51">
        <f>IF(AND(BZ$8&gt;=$E13,BZ$8&lt;=$G13),"█","")</f>
        <v/>
      </c>
      <c r="CA13" s="51">
        <f>IF(AND(CA$8&gt;=$E13,CA$8&lt;=$G13),"█","")</f>
        <v/>
      </c>
      <c r="CB13" s="51">
        <f>IF(AND(CB$8&gt;=$E13,CB$8&lt;=$G13),"█","")</f>
        <v/>
      </c>
      <c r="CC13" s="51">
        <f>IF(AND(CC$8&gt;=$E13,CC$8&lt;=$G13),"█","")</f>
        <v/>
      </c>
      <c r="CD13" s="51">
        <f>IF(AND(CD$8&gt;=$E13,CD$8&lt;=$G13),"█","")</f>
        <v/>
      </c>
      <c r="CE13" s="51">
        <f>IF(AND(CE$8&gt;=$E13,CE$8&lt;=$G13),"█","")</f>
        <v/>
      </c>
      <c r="CF13" s="51">
        <f>IF(AND(CF$8&gt;=$E13,CF$8&lt;=$G13),"█","")</f>
        <v/>
      </c>
      <c r="CG13" s="51">
        <f>IF(AND(CG$8&gt;=$E13,CG$8&lt;=$G13),"█","")</f>
        <v/>
      </c>
    </row>
    <row r="14" ht="27.75" customHeight="1" s="28">
      <c r="B14" s="45" t="n">
        <v>6</v>
      </c>
      <c r="C14" s="46" t="inlineStr">
        <is>
          <t>A/C pipes + ducted indoor units</t>
        </is>
      </c>
      <c r="D14" s="47" t="inlineStr">
        <is>
          <t>A/C</t>
        </is>
      </c>
      <c r="E14" s="48">
        <f>G13+1</f>
        <v/>
      </c>
      <c r="F14" s="49" t="n">
        <v>2</v>
      </c>
      <c r="G14" s="50">
        <f>E14+F14-1</f>
        <v/>
      </c>
      <c r="I14" s="51">
        <f>IF(AND(I$8&gt;=$E14,I$8&lt;=$G14),"█","")</f>
        <v/>
      </c>
      <c r="J14" s="51">
        <f>IF(AND(J$8&gt;=$E14,J$8&lt;=$G14),"█","")</f>
        <v/>
      </c>
      <c r="K14" s="51">
        <f>IF(AND(K$8&gt;=$E14,K$8&lt;=$G14),"█","")</f>
        <v/>
      </c>
      <c r="L14" s="51">
        <f>IF(AND(L$8&gt;=$E14,L$8&lt;=$G14),"█","")</f>
        <v/>
      </c>
      <c r="M14" s="51">
        <f>IF(AND(M$8&gt;=$E14,M$8&lt;=$G14),"█","")</f>
        <v/>
      </c>
      <c r="N14" s="51">
        <f>IF(AND(N$8&gt;=$E14,N$8&lt;=$G14),"█","")</f>
        <v/>
      </c>
      <c r="O14" s="51">
        <f>IF(AND(O$8&gt;=$E14,O$8&lt;=$G14),"█","")</f>
        <v/>
      </c>
      <c r="P14" s="51">
        <f>IF(AND(P$8&gt;=$E14,P$8&lt;=$G14),"█","")</f>
        <v/>
      </c>
      <c r="Q14" s="51">
        <f>IF(AND(Q$8&gt;=$E14,Q$8&lt;=$G14),"█","")</f>
        <v/>
      </c>
      <c r="R14" s="51">
        <f>IF(AND(R$8&gt;=$E14,R$8&lt;=$G14),"█","")</f>
        <v/>
      </c>
      <c r="S14" s="51">
        <f>IF(AND(S$8&gt;=$E14,S$8&lt;=$G14),"█","")</f>
        <v/>
      </c>
      <c r="T14" s="51">
        <f>IF(AND(T$8&gt;=$E14,T$8&lt;=$G14),"█","")</f>
        <v/>
      </c>
      <c r="U14" s="51">
        <f>IF(AND(U$8&gt;=$E14,U$8&lt;=$G14),"█","")</f>
        <v/>
      </c>
      <c r="V14" s="51">
        <f>IF(AND(V$8&gt;=$E14,V$8&lt;=$G14),"█","")</f>
        <v/>
      </c>
      <c r="W14" s="51">
        <f>IF(AND(W$8&gt;=$E14,W$8&lt;=$G14),"█","")</f>
        <v/>
      </c>
      <c r="X14" s="51">
        <f>IF(AND(X$8&gt;=$E14,X$8&lt;=$G14),"█","")</f>
        <v/>
      </c>
      <c r="Y14" s="51">
        <f>IF(AND(Y$8&gt;=$E14,Y$8&lt;=$G14),"█","")</f>
        <v/>
      </c>
      <c r="Z14" s="51">
        <f>IF(AND(Z$8&gt;=$E14,Z$8&lt;=$G14),"█","")</f>
        <v/>
      </c>
      <c r="AA14" s="51">
        <f>IF(AND(AA$8&gt;=$E14,AA$8&lt;=$G14),"█","")</f>
        <v/>
      </c>
      <c r="AB14" s="51">
        <f>IF(AND(AB$8&gt;=$E14,AB$8&lt;=$G14),"█","")</f>
        <v/>
      </c>
      <c r="AC14" s="51">
        <f>IF(AND(AC$8&gt;=$E14,AC$8&lt;=$G14),"█","")</f>
        <v/>
      </c>
      <c r="AD14" s="51">
        <f>IF(AND(AD$8&gt;=$E14,AD$8&lt;=$G14),"█","")</f>
        <v/>
      </c>
      <c r="AE14" s="51">
        <f>IF(AND(AE$8&gt;=$E14,AE$8&lt;=$G14),"█","")</f>
        <v/>
      </c>
      <c r="AF14" s="51">
        <f>IF(AND(AF$8&gt;=$E14,AF$8&lt;=$G14),"█","")</f>
        <v/>
      </c>
      <c r="AG14" s="51">
        <f>IF(AND(AG$8&gt;=$E14,AG$8&lt;=$G14),"█","")</f>
        <v/>
      </c>
      <c r="AH14" s="51">
        <f>IF(AND(AH$8&gt;=$E14,AH$8&lt;=$G14),"█","")</f>
        <v/>
      </c>
      <c r="AI14" s="51">
        <f>IF(AND(AI$8&gt;=$E14,AI$8&lt;=$G14),"█","")</f>
        <v/>
      </c>
      <c r="AJ14" s="51">
        <f>IF(AND(AJ$8&gt;=$E14,AJ$8&lt;=$G14),"█","")</f>
        <v/>
      </c>
      <c r="AK14" s="51">
        <f>IF(AND(AK$8&gt;=$E14,AK$8&lt;=$G14),"█","")</f>
        <v/>
      </c>
      <c r="AL14" s="51">
        <f>IF(AND(AL$8&gt;=$E14,AL$8&lt;=$G14),"█","")</f>
        <v/>
      </c>
      <c r="AM14" s="51">
        <f>IF(AND(AM$8&gt;=$E14,AM$8&lt;=$G14),"█","")</f>
        <v/>
      </c>
      <c r="AN14" s="51">
        <f>IF(AND(AN$8&gt;=$E14,AN$8&lt;=$G14),"█","")</f>
        <v/>
      </c>
      <c r="AO14" s="51">
        <f>IF(AND(AO$8&gt;=$E14,AO$8&lt;=$G14),"█","")</f>
        <v/>
      </c>
      <c r="AP14" s="51">
        <f>IF(AND(AP$8&gt;=$E14,AP$8&lt;=$G14),"█","")</f>
        <v/>
      </c>
      <c r="AQ14" s="51">
        <f>IF(AND(AQ$8&gt;=$E14,AQ$8&lt;=$G14),"█","")</f>
        <v/>
      </c>
      <c r="AR14" s="51">
        <f>IF(AND(AR$8&gt;=$E14,AR$8&lt;=$G14),"█","")</f>
        <v/>
      </c>
      <c r="AS14" s="51">
        <f>IF(AND(AS$8&gt;=$E14,AS$8&lt;=$G14),"█","")</f>
        <v/>
      </c>
      <c r="AT14" s="51">
        <f>IF(AND(AT$8&gt;=$E14,AT$8&lt;=$G14),"█","")</f>
        <v/>
      </c>
      <c r="AU14" s="51">
        <f>IF(AND(AU$8&gt;=$E14,AU$8&lt;=$G14),"█","")</f>
        <v/>
      </c>
      <c r="AV14" s="51">
        <f>IF(AND(AV$8&gt;=$E14,AV$8&lt;=$G14),"█","")</f>
        <v/>
      </c>
      <c r="AW14" s="51">
        <f>IF(AND(AW$8&gt;=$E14,AW$8&lt;=$G14),"█","")</f>
        <v/>
      </c>
      <c r="AX14" s="51">
        <f>IF(AND(AX$8&gt;=$E14,AX$8&lt;=$G14),"█","")</f>
        <v/>
      </c>
      <c r="AY14" s="51">
        <f>IF(AND(AY$8&gt;=$E14,AY$8&lt;=$G14),"█","")</f>
        <v/>
      </c>
      <c r="AZ14" s="51">
        <f>IF(AND(AZ$8&gt;=$E14,AZ$8&lt;=$G14),"█","")</f>
        <v/>
      </c>
      <c r="BA14" s="51">
        <f>IF(AND(BA$8&gt;=$E14,BA$8&lt;=$G14),"█","")</f>
        <v/>
      </c>
      <c r="BB14" s="51">
        <f>IF(AND(BB$8&gt;=$E14,BB$8&lt;=$G14),"█","")</f>
        <v/>
      </c>
      <c r="BC14" s="51">
        <f>IF(AND(BC$8&gt;=$E14,BC$8&lt;=$G14),"█","")</f>
        <v/>
      </c>
      <c r="BD14" s="51">
        <f>IF(AND(BD$8&gt;=$E14,BD$8&lt;=$G14),"█","")</f>
        <v/>
      </c>
      <c r="BE14" s="51">
        <f>IF(AND(BE$8&gt;=$E14,BE$8&lt;=$G14),"█","")</f>
        <v/>
      </c>
      <c r="BF14" s="51">
        <f>IF(AND(BF$8&gt;=$E14,BF$8&lt;=$G14),"█","")</f>
        <v/>
      </c>
      <c r="BG14" s="51">
        <f>IF(AND(BG$8&gt;=$E14,BG$8&lt;=$G14),"█","")</f>
        <v/>
      </c>
      <c r="BH14" s="51">
        <f>IF(AND(BH$8&gt;=$E14,BH$8&lt;=$G14),"█","")</f>
        <v/>
      </c>
      <c r="BI14" s="51">
        <f>IF(AND(BI$8&gt;=$E14,BI$8&lt;=$G14),"█","")</f>
        <v/>
      </c>
      <c r="BJ14" s="51">
        <f>IF(AND(BJ$8&gt;=$E14,BJ$8&lt;=$G14),"█","")</f>
        <v/>
      </c>
      <c r="BK14" s="51">
        <f>IF(AND(BK$8&gt;=$E14,BK$8&lt;=$G14),"█","")</f>
        <v/>
      </c>
      <c r="BL14" s="51">
        <f>IF(AND(BL$8&gt;=$E14,BL$8&lt;=$G14),"█","")</f>
        <v/>
      </c>
      <c r="BM14" s="51">
        <f>IF(AND(BM$8&gt;=$E14,BM$8&lt;=$G14),"█","")</f>
        <v/>
      </c>
      <c r="BN14" s="51">
        <f>IF(AND(BN$8&gt;=$E14,BN$8&lt;=$G14),"█","")</f>
        <v/>
      </c>
      <c r="BO14" s="51">
        <f>IF(AND(BO$8&gt;=$E14,BO$8&lt;=$G14),"█","")</f>
        <v/>
      </c>
      <c r="BP14" s="51">
        <f>IF(AND(BP$8&gt;=$E14,BP$8&lt;=$G14),"█","")</f>
        <v/>
      </c>
      <c r="BQ14" s="51">
        <f>IF(AND(BQ$8&gt;=$E14,BQ$8&lt;=$G14),"█","")</f>
        <v/>
      </c>
      <c r="BR14" s="51">
        <f>IF(AND(BR$8&gt;=$E14,BR$8&lt;=$G14),"█","")</f>
        <v/>
      </c>
      <c r="BS14" s="51">
        <f>IF(AND(BS$8&gt;=$E14,BS$8&lt;=$G14),"█","")</f>
        <v/>
      </c>
      <c r="BT14" s="51">
        <f>IF(AND(BT$8&gt;=$E14,BT$8&lt;=$G14),"█","")</f>
        <v/>
      </c>
      <c r="BU14" s="51">
        <f>IF(AND(BU$8&gt;=$E14,BU$8&lt;=$G14),"█","")</f>
        <v/>
      </c>
      <c r="BV14" s="51">
        <f>IF(AND(BV$8&gt;=$E14,BV$8&lt;=$G14),"█","")</f>
        <v/>
      </c>
      <c r="BW14" s="51">
        <f>IF(AND(BW$8&gt;=$E14,BW$8&lt;=$G14),"█","")</f>
        <v/>
      </c>
      <c r="BX14" s="51">
        <f>IF(AND(BX$8&gt;=$E14,BX$8&lt;=$G14),"█","")</f>
        <v/>
      </c>
      <c r="BY14" s="51">
        <f>IF(AND(BY$8&gt;=$E14,BY$8&lt;=$G14),"█","")</f>
        <v/>
      </c>
      <c r="BZ14" s="51">
        <f>IF(AND(BZ$8&gt;=$E14,BZ$8&lt;=$G14),"█","")</f>
        <v/>
      </c>
      <c r="CA14" s="51">
        <f>IF(AND(CA$8&gt;=$E14,CA$8&lt;=$G14),"█","")</f>
        <v/>
      </c>
      <c r="CB14" s="51">
        <f>IF(AND(CB$8&gt;=$E14,CB$8&lt;=$G14),"█","")</f>
        <v/>
      </c>
      <c r="CC14" s="51">
        <f>IF(AND(CC$8&gt;=$E14,CC$8&lt;=$G14),"█","")</f>
        <v/>
      </c>
      <c r="CD14" s="51">
        <f>IF(AND(CD$8&gt;=$E14,CD$8&lt;=$G14),"█","")</f>
        <v/>
      </c>
      <c r="CE14" s="51">
        <f>IF(AND(CE$8&gt;=$E14,CE$8&lt;=$G14),"█","")</f>
        <v/>
      </c>
      <c r="CF14" s="51">
        <f>IF(AND(CF$8&gt;=$E14,CF$8&lt;=$G14),"█","")</f>
        <v/>
      </c>
      <c r="CG14" s="51">
        <f>IF(AND(CG$8&gt;=$E14,CG$8&lt;=$G14),"█","")</f>
        <v/>
      </c>
    </row>
    <row r="15" ht="27.75" customHeight="1" s="28">
      <c r="B15" s="45" t="n">
        <v>7</v>
      </c>
      <c r="C15" s="46" t="inlineStr">
        <is>
          <t>Carpentry (ceilings, partitions, cabinets)</t>
        </is>
      </c>
      <c r="D15" s="47" t="inlineStr">
        <is>
          <t>Carpentry</t>
        </is>
      </c>
      <c r="E15" s="48">
        <f>G14+1</f>
        <v/>
      </c>
      <c r="F15" s="49" t="n">
        <v>12</v>
      </c>
      <c r="G15" s="50">
        <f>E15+F15-1</f>
        <v/>
      </c>
      <c r="I15" s="51">
        <f>IF(AND(I$8&gt;=$E15,I$8&lt;=$G15),"█","")</f>
        <v/>
      </c>
      <c r="J15" s="51">
        <f>IF(AND(J$8&gt;=$E15,J$8&lt;=$G15),"█","")</f>
        <v/>
      </c>
      <c r="K15" s="51">
        <f>IF(AND(K$8&gt;=$E15,K$8&lt;=$G15),"█","")</f>
        <v/>
      </c>
      <c r="L15" s="51">
        <f>IF(AND(L$8&gt;=$E15,L$8&lt;=$G15),"█","")</f>
        <v/>
      </c>
      <c r="M15" s="51">
        <f>IF(AND(M$8&gt;=$E15,M$8&lt;=$G15),"█","")</f>
        <v/>
      </c>
      <c r="N15" s="51">
        <f>IF(AND(N$8&gt;=$E15,N$8&lt;=$G15),"█","")</f>
        <v/>
      </c>
      <c r="O15" s="51">
        <f>IF(AND(O$8&gt;=$E15,O$8&lt;=$G15),"█","")</f>
        <v/>
      </c>
      <c r="P15" s="51">
        <f>IF(AND(P$8&gt;=$E15,P$8&lt;=$G15),"█","")</f>
        <v/>
      </c>
      <c r="Q15" s="51">
        <f>IF(AND(Q$8&gt;=$E15,Q$8&lt;=$G15),"█","")</f>
        <v/>
      </c>
      <c r="R15" s="51">
        <f>IF(AND(R$8&gt;=$E15,R$8&lt;=$G15),"█","")</f>
        <v/>
      </c>
      <c r="S15" s="51">
        <f>IF(AND(S$8&gt;=$E15,S$8&lt;=$G15),"█","")</f>
        <v/>
      </c>
      <c r="T15" s="51">
        <f>IF(AND(T$8&gt;=$E15,T$8&lt;=$G15),"█","")</f>
        <v/>
      </c>
      <c r="U15" s="51">
        <f>IF(AND(U$8&gt;=$E15,U$8&lt;=$G15),"█","")</f>
        <v/>
      </c>
      <c r="V15" s="51">
        <f>IF(AND(V$8&gt;=$E15,V$8&lt;=$G15),"█","")</f>
        <v/>
      </c>
      <c r="W15" s="51">
        <f>IF(AND(W$8&gt;=$E15,W$8&lt;=$G15),"█","")</f>
        <v/>
      </c>
      <c r="X15" s="51">
        <f>IF(AND(X$8&gt;=$E15,X$8&lt;=$G15),"█","")</f>
        <v/>
      </c>
      <c r="Y15" s="51">
        <f>IF(AND(Y$8&gt;=$E15,Y$8&lt;=$G15),"█","")</f>
        <v/>
      </c>
      <c r="Z15" s="51">
        <f>IF(AND(Z$8&gt;=$E15,Z$8&lt;=$G15),"█","")</f>
        <v/>
      </c>
      <c r="AA15" s="51">
        <f>IF(AND(AA$8&gt;=$E15,AA$8&lt;=$G15),"█","")</f>
        <v/>
      </c>
      <c r="AB15" s="51">
        <f>IF(AND(AB$8&gt;=$E15,AB$8&lt;=$G15),"█","")</f>
        <v/>
      </c>
      <c r="AC15" s="51">
        <f>IF(AND(AC$8&gt;=$E15,AC$8&lt;=$G15),"█","")</f>
        <v/>
      </c>
      <c r="AD15" s="51">
        <f>IF(AND(AD$8&gt;=$E15,AD$8&lt;=$G15),"█","")</f>
        <v/>
      </c>
      <c r="AE15" s="51">
        <f>IF(AND(AE$8&gt;=$E15,AE$8&lt;=$G15),"█","")</f>
        <v/>
      </c>
      <c r="AF15" s="51">
        <f>IF(AND(AF$8&gt;=$E15,AF$8&lt;=$G15),"█","")</f>
        <v/>
      </c>
      <c r="AG15" s="51">
        <f>IF(AND(AG$8&gt;=$E15,AG$8&lt;=$G15),"█","")</f>
        <v/>
      </c>
      <c r="AH15" s="51">
        <f>IF(AND(AH$8&gt;=$E15,AH$8&lt;=$G15),"█","")</f>
        <v/>
      </c>
      <c r="AI15" s="51">
        <f>IF(AND(AI$8&gt;=$E15,AI$8&lt;=$G15),"█","")</f>
        <v/>
      </c>
      <c r="AJ15" s="51">
        <f>IF(AND(AJ$8&gt;=$E15,AJ$8&lt;=$G15),"█","")</f>
        <v/>
      </c>
      <c r="AK15" s="51">
        <f>IF(AND(AK$8&gt;=$E15,AK$8&lt;=$G15),"█","")</f>
        <v/>
      </c>
      <c r="AL15" s="51">
        <f>IF(AND(AL$8&gt;=$E15,AL$8&lt;=$G15),"█","")</f>
        <v/>
      </c>
      <c r="AM15" s="51">
        <f>IF(AND(AM$8&gt;=$E15,AM$8&lt;=$G15),"█","")</f>
        <v/>
      </c>
      <c r="AN15" s="51">
        <f>IF(AND(AN$8&gt;=$E15,AN$8&lt;=$G15),"█","")</f>
        <v/>
      </c>
      <c r="AO15" s="51">
        <f>IF(AND(AO$8&gt;=$E15,AO$8&lt;=$G15),"█","")</f>
        <v/>
      </c>
      <c r="AP15" s="51">
        <f>IF(AND(AP$8&gt;=$E15,AP$8&lt;=$G15),"█","")</f>
        <v/>
      </c>
      <c r="AQ15" s="51">
        <f>IF(AND(AQ$8&gt;=$E15,AQ$8&lt;=$G15),"█","")</f>
        <v/>
      </c>
      <c r="AR15" s="51">
        <f>IF(AND(AR$8&gt;=$E15,AR$8&lt;=$G15),"█","")</f>
        <v/>
      </c>
      <c r="AS15" s="51">
        <f>IF(AND(AS$8&gt;=$E15,AS$8&lt;=$G15),"█","")</f>
        <v/>
      </c>
      <c r="AT15" s="51">
        <f>IF(AND(AT$8&gt;=$E15,AT$8&lt;=$G15),"█","")</f>
        <v/>
      </c>
      <c r="AU15" s="51">
        <f>IF(AND(AU$8&gt;=$E15,AU$8&lt;=$G15),"█","")</f>
        <v/>
      </c>
      <c r="AV15" s="51">
        <f>IF(AND(AV$8&gt;=$E15,AV$8&lt;=$G15),"█","")</f>
        <v/>
      </c>
      <c r="AW15" s="51">
        <f>IF(AND(AW$8&gt;=$E15,AW$8&lt;=$G15),"█","")</f>
        <v/>
      </c>
      <c r="AX15" s="51">
        <f>IF(AND(AX$8&gt;=$E15,AX$8&lt;=$G15),"█","")</f>
        <v/>
      </c>
      <c r="AY15" s="51">
        <f>IF(AND(AY$8&gt;=$E15,AY$8&lt;=$G15),"█","")</f>
        <v/>
      </c>
      <c r="AZ15" s="51">
        <f>IF(AND(AZ$8&gt;=$E15,AZ$8&lt;=$G15),"█","")</f>
        <v/>
      </c>
      <c r="BA15" s="51">
        <f>IF(AND(BA$8&gt;=$E15,BA$8&lt;=$G15),"█","")</f>
        <v/>
      </c>
      <c r="BB15" s="51">
        <f>IF(AND(BB$8&gt;=$E15,BB$8&lt;=$G15),"█","")</f>
        <v/>
      </c>
      <c r="BC15" s="51">
        <f>IF(AND(BC$8&gt;=$E15,BC$8&lt;=$G15),"█","")</f>
        <v/>
      </c>
      <c r="BD15" s="51">
        <f>IF(AND(BD$8&gt;=$E15,BD$8&lt;=$G15),"█","")</f>
        <v/>
      </c>
      <c r="BE15" s="51">
        <f>IF(AND(BE$8&gt;=$E15,BE$8&lt;=$G15),"█","")</f>
        <v/>
      </c>
      <c r="BF15" s="51">
        <f>IF(AND(BF$8&gt;=$E15,BF$8&lt;=$G15),"█","")</f>
        <v/>
      </c>
      <c r="BG15" s="51">
        <f>IF(AND(BG$8&gt;=$E15,BG$8&lt;=$G15),"█","")</f>
        <v/>
      </c>
      <c r="BH15" s="51">
        <f>IF(AND(BH$8&gt;=$E15,BH$8&lt;=$G15),"█","")</f>
        <v/>
      </c>
      <c r="BI15" s="51">
        <f>IF(AND(BI$8&gt;=$E15,BI$8&lt;=$G15),"█","")</f>
        <v/>
      </c>
      <c r="BJ15" s="51">
        <f>IF(AND(BJ$8&gt;=$E15,BJ$8&lt;=$G15),"█","")</f>
        <v/>
      </c>
      <c r="BK15" s="51">
        <f>IF(AND(BK$8&gt;=$E15,BK$8&lt;=$G15),"█","")</f>
        <v/>
      </c>
      <c r="BL15" s="51">
        <f>IF(AND(BL$8&gt;=$E15,BL$8&lt;=$G15),"█","")</f>
        <v/>
      </c>
      <c r="BM15" s="51">
        <f>IF(AND(BM$8&gt;=$E15,BM$8&lt;=$G15),"█","")</f>
        <v/>
      </c>
      <c r="BN15" s="51">
        <f>IF(AND(BN$8&gt;=$E15,BN$8&lt;=$G15),"█","")</f>
        <v/>
      </c>
      <c r="BO15" s="51">
        <f>IF(AND(BO$8&gt;=$E15,BO$8&lt;=$G15),"█","")</f>
        <v/>
      </c>
      <c r="BP15" s="51">
        <f>IF(AND(BP$8&gt;=$E15,BP$8&lt;=$G15),"█","")</f>
        <v/>
      </c>
      <c r="BQ15" s="51">
        <f>IF(AND(BQ$8&gt;=$E15,BQ$8&lt;=$G15),"█","")</f>
        <v/>
      </c>
      <c r="BR15" s="51">
        <f>IF(AND(BR$8&gt;=$E15,BR$8&lt;=$G15),"█","")</f>
        <v/>
      </c>
      <c r="BS15" s="51">
        <f>IF(AND(BS$8&gt;=$E15,BS$8&lt;=$G15),"█","")</f>
        <v/>
      </c>
      <c r="BT15" s="51">
        <f>IF(AND(BT$8&gt;=$E15,BT$8&lt;=$G15),"█","")</f>
        <v/>
      </c>
      <c r="BU15" s="51">
        <f>IF(AND(BU$8&gt;=$E15,BU$8&lt;=$G15),"█","")</f>
        <v/>
      </c>
      <c r="BV15" s="51">
        <f>IF(AND(BV$8&gt;=$E15,BV$8&lt;=$G15),"█","")</f>
        <v/>
      </c>
      <c r="BW15" s="51">
        <f>IF(AND(BW$8&gt;=$E15,BW$8&lt;=$G15),"█","")</f>
        <v/>
      </c>
      <c r="BX15" s="51">
        <f>IF(AND(BX$8&gt;=$E15,BX$8&lt;=$G15),"█","")</f>
        <v/>
      </c>
      <c r="BY15" s="51">
        <f>IF(AND(BY$8&gt;=$E15,BY$8&lt;=$G15),"█","")</f>
        <v/>
      </c>
      <c r="BZ15" s="51">
        <f>IF(AND(BZ$8&gt;=$E15,BZ$8&lt;=$G15),"█","")</f>
        <v/>
      </c>
      <c r="CA15" s="51">
        <f>IF(AND(CA$8&gt;=$E15,CA$8&lt;=$G15),"█","")</f>
        <v/>
      </c>
      <c r="CB15" s="51">
        <f>IF(AND(CB$8&gt;=$E15,CB$8&lt;=$G15),"█","")</f>
        <v/>
      </c>
      <c r="CC15" s="51">
        <f>IF(AND(CC$8&gt;=$E15,CC$8&lt;=$G15),"█","")</f>
        <v/>
      </c>
      <c r="CD15" s="51">
        <f>IF(AND(CD$8&gt;=$E15,CD$8&lt;=$G15),"█","")</f>
        <v/>
      </c>
      <c r="CE15" s="51">
        <f>IF(AND(CE$8&gt;=$E15,CE$8&lt;=$G15),"█","")</f>
        <v/>
      </c>
      <c r="CF15" s="51">
        <f>IF(AND(CF$8&gt;=$E15,CF$8&lt;=$G15),"█","")</f>
        <v/>
      </c>
      <c r="CG15" s="51">
        <f>IF(AND(CG$8&gt;=$E15,CG$8&lt;=$G15),"█","")</f>
        <v/>
      </c>
    </row>
    <row r="16" ht="27.75" customHeight="1" s="28">
      <c r="B16" s="45" t="n">
        <v>8</v>
      </c>
      <c r="C16" s="46" t="inlineStr">
        <is>
          <t>Painting (filler, primer, topcoat)</t>
        </is>
      </c>
      <c r="D16" s="47" t="inlineStr">
        <is>
          <t>Painting</t>
        </is>
      </c>
      <c r="E16" s="48">
        <f>G15+1</f>
        <v/>
      </c>
      <c r="F16" s="49" t="n">
        <v>8</v>
      </c>
      <c r="G16" s="50">
        <f>E16+F16-1</f>
        <v/>
      </c>
      <c r="I16" s="51">
        <f>IF(AND(I$8&gt;=$E16,I$8&lt;=$G16),"█","")</f>
        <v/>
      </c>
      <c r="J16" s="51">
        <f>IF(AND(J$8&gt;=$E16,J$8&lt;=$G16),"█","")</f>
        <v/>
      </c>
      <c r="K16" s="51">
        <f>IF(AND(K$8&gt;=$E16,K$8&lt;=$G16),"█","")</f>
        <v/>
      </c>
      <c r="L16" s="51">
        <f>IF(AND(L$8&gt;=$E16,L$8&lt;=$G16),"█","")</f>
        <v/>
      </c>
      <c r="M16" s="51">
        <f>IF(AND(M$8&gt;=$E16,M$8&lt;=$G16),"█","")</f>
        <v/>
      </c>
      <c r="N16" s="51">
        <f>IF(AND(N$8&gt;=$E16,N$8&lt;=$G16),"█","")</f>
        <v/>
      </c>
      <c r="O16" s="51">
        <f>IF(AND(O$8&gt;=$E16,O$8&lt;=$G16),"█","")</f>
        <v/>
      </c>
      <c r="P16" s="51">
        <f>IF(AND(P$8&gt;=$E16,P$8&lt;=$G16),"█","")</f>
        <v/>
      </c>
      <c r="Q16" s="51">
        <f>IF(AND(Q$8&gt;=$E16,Q$8&lt;=$G16),"█","")</f>
        <v/>
      </c>
      <c r="R16" s="51">
        <f>IF(AND(R$8&gt;=$E16,R$8&lt;=$G16),"█","")</f>
        <v/>
      </c>
      <c r="S16" s="51">
        <f>IF(AND(S$8&gt;=$E16,S$8&lt;=$G16),"█","")</f>
        <v/>
      </c>
      <c r="T16" s="51">
        <f>IF(AND(T$8&gt;=$E16,T$8&lt;=$G16),"█","")</f>
        <v/>
      </c>
      <c r="U16" s="51">
        <f>IF(AND(U$8&gt;=$E16,U$8&lt;=$G16),"█","")</f>
        <v/>
      </c>
      <c r="V16" s="51">
        <f>IF(AND(V$8&gt;=$E16,V$8&lt;=$G16),"█","")</f>
        <v/>
      </c>
      <c r="W16" s="51">
        <f>IF(AND(W$8&gt;=$E16,W$8&lt;=$G16),"█","")</f>
        <v/>
      </c>
      <c r="X16" s="51">
        <f>IF(AND(X$8&gt;=$E16,X$8&lt;=$G16),"█","")</f>
        <v/>
      </c>
      <c r="Y16" s="51">
        <f>IF(AND(Y$8&gt;=$E16,Y$8&lt;=$G16),"█","")</f>
        <v/>
      </c>
      <c r="Z16" s="51">
        <f>IF(AND(Z$8&gt;=$E16,Z$8&lt;=$G16),"█","")</f>
        <v/>
      </c>
      <c r="AA16" s="51">
        <f>IF(AND(AA$8&gt;=$E16,AA$8&lt;=$G16),"█","")</f>
        <v/>
      </c>
      <c r="AB16" s="51">
        <f>IF(AND(AB$8&gt;=$E16,AB$8&lt;=$G16),"█","")</f>
        <v/>
      </c>
      <c r="AC16" s="51">
        <f>IF(AND(AC$8&gt;=$E16,AC$8&lt;=$G16),"█","")</f>
        <v/>
      </c>
      <c r="AD16" s="51">
        <f>IF(AND(AD$8&gt;=$E16,AD$8&lt;=$G16),"█","")</f>
        <v/>
      </c>
      <c r="AE16" s="51">
        <f>IF(AND(AE$8&gt;=$E16,AE$8&lt;=$G16),"█","")</f>
        <v/>
      </c>
      <c r="AF16" s="51">
        <f>IF(AND(AF$8&gt;=$E16,AF$8&lt;=$G16),"█","")</f>
        <v/>
      </c>
      <c r="AG16" s="51">
        <f>IF(AND(AG$8&gt;=$E16,AG$8&lt;=$G16),"█","")</f>
        <v/>
      </c>
      <c r="AH16" s="51">
        <f>IF(AND(AH$8&gt;=$E16,AH$8&lt;=$G16),"█","")</f>
        <v/>
      </c>
      <c r="AI16" s="51">
        <f>IF(AND(AI$8&gt;=$E16,AI$8&lt;=$G16),"█","")</f>
        <v/>
      </c>
      <c r="AJ16" s="51">
        <f>IF(AND(AJ$8&gt;=$E16,AJ$8&lt;=$G16),"█","")</f>
        <v/>
      </c>
      <c r="AK16" s="51">
        <f>IF(AND(AK$8&gt;=$E16,AK$8&lt;=$G16),"█","")</f>
        <v/>
      </c>
      <c r="AL16" s="51">
        <f>IF(AND(AL$8&gt;=$E16,AL$8&lt;=$G16),"█","")</f>
        <v/>
      </c>
      <c r="AM16" s="51">
        <f>IF(AND(AM$8&gt;=$E16,AM$8&lt;=$G16),"█","")</f>
        <v/>
      </c>
      <c r="AN16" s="51">
        <f>IF(AND(AN$8&gt;=$E16,AN$8&lt;=$G16),"█","")</f>
        <v/>
      </c>
      <c r="AO16" s="51">
        <f>IF(AND(AO$8&gt;=$E16,AO$8&lt;=$G16),"█","")</f>
        <v/>
      </c>
      <c r="AP16" s="51">
        <f>IF(AND(AP$8&gt;=$E16,AP$8&lt;=$G16),"█","")</f>
        <v/>
      </c>
      <c r="AQ16" s="51">
        <f>IF(AND(AQ$8&gt;=$E16,AQ$8&lt;=$G16),"█","")</f>
        <v/>
      </c>
      <c r="AR16" s="51">
        <f>IF(AND(AR$8&gt;=$E16,AR$8&lt;=$G16),"█","")</f>
        <v/>
      </c>
      <c r="AS16" s="51">
        <f>IF(AND(AS$8&gt;=$E16,AS$8&lt;=$G16),"█","")</f>
        <v/>
      </c>
      <c r="AT16" s="51">
        <f>IF(AND(AT$8&gt;=$E16,AT$8&lt;=$G16),"█","")</f>
        <v/>
      </c>
      <c r="AU16" s="51">
        <f>IF(AND(AU$8&gt;=$E16,AU$8&lt;=$G16),"█","")</f>
        <v/>
      </c>
      <c r="AV16" s="51">
        <f>IF(AND(AV$8&gt;=$E16,AV$8&lt;=$G16),"█","")</f>
        <v/>
      </c>
      <c r="AW16" s="51">
        <f>IF(AND(AW$8&gt;=$E16,AW$8&lt;=$G16),"█","")</f>
        <v/>
      </c>
      <c r="AX16" s="51">
        <f>IF(AND(AX$8&gt;=$E16,AX$8&lt;=$G16),"█","")</f>
        <v/>
      </c>
      <c r="AY16" s="51">
        <f>IF(AND(AY$8&gt;=$E16,AY$8&lt;=$G16),"█","")</f>
        <v/>
      </c>
      <c r="AZ16" s="51">
        <f>IF(AND(AZ$8&gt;=$E16,AZ$8&lt;=$G16),"█","")</f>
        <v/>
      </c>
      <c r="BA16" s="51">
        <f>IF(AND(BA$8&gt;=$E16,BA$8&lt;=$G16),"█","")</f>
        <v/>
      </c>
      <c r="BB16" s="51">
        <f>IF(AND(BB$8&gt;=$E16,BB$8&lt;=$G16),"█","")</f>
        <v/>
      </c>
      <c r="BC16" s="51">
        <f>IF(AND(BC$8&gt;=$E16,BC$8&lt;=$G16),"█","")</f>
        <v/>
      </c>
      <c r="BD16" s="51">
        <f>IF(AND(BD$8&gt;=$E16,BD$8&lt;=$G16),"█","")</f>
        <v/>
      </c>
      <c r="BE16" s="51">
        <f>IF(AND(BE$8&gt;=$E16,BE$8&lt;=$G16),"█","")</f>
        <v/>
      </c>
      <c r="BF16" s="51">
        <f>IF(AND(BF$8&gt;=$E16,BF$8&lt;=$G16),"█","")</f>
        <v/>
      </c>
      <c r="BG16" s="51">
        <f>IF(AND(BG$8&gt;=$E16,BG$8&lt;=$G16),"█","")</f>
        <v/>
      </c>
      <c r="BH16" s="51">
        <f>IF(AND(BH$8&gt;=$E16,BH$8&lt;=$G16),"█","")</f>
        <v/>
      </c>
      <c r="BI16" s="51">
        <f>IF(AND(BI$8&gt;=$E16,BI$8&lt;=$G16),"█","")</f>
        <v/>
      </c>
      <c r="BJ16" s="51">
        <f>IF(AND(BJ$8&gt;=$E16,BJ$8&lt;=$G16),"█","")</f>
        <v/>
      </c>
      <c r="BK16" s="51">
        <f>IF(AND(BK$8&gt;=$E16,BK$8&lt;=$G16),"█","")</f>
        <v/>
      </c>
      <c r="BL16" s="51">
        <f>IF(AND(BL$8&gt;=$E16,BL$8&lt;=$G16),"█","")</f>
        <v/>
      </c>
      <c r="BM16" s="51">
        <f>IF(AND(BM$8&gt;=$E16,BM$8&lt;=$G16),"█","")</f>
        <v/>
      </c>
      <c r="BN16" s="51">
        <f>IF(AND(BN$8&gt;=$E16,BN$8&lt;=$G16),"█","")</f>
        <v/>
      </c>
      <c r="BO16" s="51">
        <f>IF(AND(BO$8&gt;=$E16,BO$8&lt;=$G16),"█","")</f>
        <v/>
      </c>
      <c r="BP16" s="51">
        <f>IF(AND(BP$8&gt;=$E16,BP$8&lt;=$G16),"█","")</f>
        <v/>
      </c>
      <c r="BQ16" s="51">
        <f>IF(AND(BQ$8&gt;=$E16,BQ$8&lt;=$G16),"█","")</f>
        <v/>
      </c>
      <c r="BR16" s="51">
        <f>IF(AND(BR$8&gt;=$E16,BR$8&lt;=$G16),"█","")</f>
        <v/>
      </c>
      <c r="BS16" s="51">
        <f>IF(AND(BS$8&gt;=$E16,BS$8&lt;=$G16),"█","")</f>
        <v/>
      </c>
      <c r="BT16" s="51">
        <f>IF(AND(BT$8&gt;=$E16,BT$8&lt;=$G16),"█","")</f>
        <v/>
      </c>
      <c r="BU16" s="51">
        <f>IF(AND(BU$8&gt;=$E16,BU$8&lt;=$G16),"█","")</f>
        <v/>
      </c>
      <c r="BV16" s="51">
        <f>IF(AND(BV$8&gt;=$E16,BV$8&lt;=$G16),"█","")</f>
        <v/>
      </c>
      <c r="BW16" s="51">
        <f>IF(AND(BW$8&gt;=$E16,BW$8&lt;=$G16),"█","")</f>
        <v/>
      </c>
      <c r="BX16" s="51">
        <f>IF(AND(BX$8&gt;=$E16,BX$8&lt;=$G16),"█","")</f>
        <v/>
      </c>
      <c r="BY16" s="51">
        <f>IF(AND(BY$8&gt;=$E16,BY$8&lt;=$G16),"█","")</f>
        <v/>
      </c>
      <c r="BZ16" s="51">
        <f>IF(AND(BZ$8&gt;=$E16,BZ$8&lt;=$G16),"█","")</f>
        <v/>
      </c>
      <c r="CA16" s="51">
        <f>IF(AND(CA$8&gt;=$E16,CA$8&lt;=$G16),"█","")</f>
        <v/>
      </c>
      <c r="CB16" s="51">
        <f>IF(AND(CB$8&gt;=$E16,CB$8&lt;=$G16),"█","")</f>
        <v/>
      </c>
      <c r="CC16" s="51">
        <f>IF(AND(CC$8&gt;=$E16,CC$8&lt;=$G16),"█","")</f>
        <v/>
      </c>
      <c r="CD16" s="51">
        <f>IF(AND(CD$8&gt;=$E16,CD$8&lt;=$G16),"█","")</f>
        <v/>
      </c>
      <c r="CE16" s="51">
        <f>IF(AND(CE$8&gt;=$E16,CE$8&lt;=$G16),"█","")</f>
        <v/>
      </c>
      <c r="CF16" s="51">
        <f>IF(AND(CF$8&gt;=$E16,CF$8&lt;=$G16),"█","")</f>
        <v/>
      </c>
      <c r="CG16" s="51">
        <f>IF(AND(CG$8&gt;=$E16,CG$8&lt;=$G16),"█","")</f>
        <v/>
      </c>
    </row>
    <row r="17" ht="27.75" customHeight="1" s="28">
      <c r="B17" s="45" t="n">
        <v>9</v>
      </c>
      <c r="C17" s="46" t="inlineStr">
        <is>
          <t>Modular cabinet installation</t>
        </is>
      </c>
      <c r="D17" s="47" t="inlineStr">
        <is>
          <t>Cabinets</t>
        </is>
      </c>
      <c r="E17" s="48">
        <f>G16+1</f>
        <v/>
      </c>
      <c r="F17" s="49" t="n">
        <v>3</v>
      </c>
      <c r="G17" s="50">
        <f>E17+F17-1</f>
        <v/>
      </c>
      <c r="I17" s="51">
        <f>IF(AND(I$8&gt;=$E17,I$8&lt;=$G17),"█","")</f>
        <v/>
      </c>
      <c r="J17" s="51">
        <f>IF(AND(J$8&gt;=$E17,J$8&lt;=$G17),"█","")</f>
        <v/>
      </c>
      <c r="K17" s="51">
        <f>IF(AND(K$8&gt;=$E17,K$8&lt;=$G17),"█","")</f>
        <v/>
      </c>
      <c r="L17" s="51">
        <f>IF(AND(L$8&gt;=$E17,L$8&lt;=$G17),"█","")</f>
        <v/>
      </c>
      <c r="M17" s="51">
        <f>IF(AND(M$8&gt;=$E17,M$8&lt;=$G17),"█","")</f>
        <v/>
      </c>
      <c r="N17" s="51">
        <f>IF(AND(N$8&gt;=$E17,N$8&lt;=$G17),"█","")</f>
        <v/>
      </c>
      <c r="O17" s="51">
        <f>IF(AND(O$8&gt;=$E17,O$8&lt;=$G17),"█","")</f>
        <v/>
      </c>
      <c r="P17" s="51">
        <f>IF(AND(P$8&gt;=$E17,P$8&lt;=$G17),"█","")</f>
        <v/>
      </c>
      <c r="Q17" s="51">
        <f>IF(AND(Q$8&gt;=$E17,Q$8&lt;=$G17),"█","")</f>
        <v/>
      </c>
      <c r="R17" s="51">
        <f>IF(AND(R$8&gt;=$E17,R$8&lt;=$G17),"█","")</f>
        <v/>
      </c>
      <c r="S17" s="51">
        <f>IF(AND(S$8&gt;=$E17,S$8&lt;=$G17),"█","")</f>
        <v/>
      </c>
      <c r="T17" s="51">
        <f>IF(AND(T$8&gt;=$E17,T$8&lt;=$G17),"█","")</f>
        <v/>
      </c>
      <c r="U17" s="51">
        <f>IF(AND(U$8&gt;=$E17,U$8&lt;=$G17),"█","")</f>
        <v/>
      </c>
      <c r="V17" s="51">
        <f>IF(AND(V$8&gt;=$E17,V$8&lt;=$G17),"█","")</f>
        <v/>
      </c>
      <c r="W17" s="51">
        <f>IF(AND(W$8&gt;=$E17,W$8&lt;=$G17),"█","")</f>
        <v/>
      </c>
      <c r="X17" s="51">
        <f>IF(AND(X$8&gt;=$E17,X$8&lt;=$G17),"█","")</f>
        <v/>
      </c>
      <c r="Y17" s="51">
        <f>IF(AND(Y$8&gt;=$E17,Y$8&lt;=$G17),"█","")</f>
        <v/>
      </c>
      <c r="Z17" s="51">
        <f>IF(AND(Z$8&gt;=$E17,Z$8&lt;=$G17),"█","")</f>
        <v/>
      </c>
      <c r="AA17" s="51">
        <f>IF(AND(AA$8&gt;=$E17,AA$8&lt;=$G17),"█","")</f>
        <v/>
      </c>
      <c r="AB17" s="51">
        <f>IF(AND(AB$8&gt;=$E17,AB$8&lt;=$G17),"█","")</f>
        <v/>
      </c>
      <c r="AC17" s="51">
        <f>IF(AND(AC$8&gt;=$E17,AC$8&lt;=$G17),"█","")</f>
        <v/>
      </c>
      <c r="AD17" s="51">
        <f>IF(AND(AD$8&gt;=$E17,AD$8&lt;=$G17),"█","")</f>
        <v/>
      </c>
      <c r="AE17" s="51">
        <f>IF(AND(AE$8&gt;=$E17,AE$8&lt;=$G17),"█","")</f>
        <v/>
      </c>
      <c r="AF17" s="51">
        <f>IF(AND(AF$8&gt;=$E17,AF$8&lt;=$G17),"█","")</f>
        <v/>
      </c>
      <c r="AG17" s="51">
        <f>IF(AND(AG$8&gt;=$E17,AG$8&lt;=$G17),"█","")</f>
        <v/>
      </c>
      <c r="AH17" s="51">
        <f>IF(AND(AH$8&gt;=$E17,AH$8&lt;=$G17),"█","")</f>
        <v/>
      </c>
      <c r="AI17" s="51">
        <f>IF(AND(AI$8&gt;=$E17,AI$8&lt;=$G17),"█","")</f>
        <v/>
      </c>
      <c r="AJ17" s="51">
        <f>IF(AND(AJ$8&gt;=$E17,AJ$8&lt;=$G17),"█","")</f>
        <v/>
      </c>
      <c r="AK17" s="51">
        <f>IF(AND(AK$8&gt;=$E17,AK$8&lt;=$G17),"█","")</f>
        <v/>
      </c>
      <c r="AL17" s="51">
        <f>IF(AND(AL$8&gt;=$E17,AL$8&lt;=$G17),"█","")</f>
        <v/>
      </c>
      <c r="AM17" s="51">
        <f>IF(AND(AM$8&gt;=$E17,AM$8&lt;=$G17),"█","")</f>
        <v/>
      </c>
      <c r="AN17" s="51">
        <f>IF(AND(AN$8&gt;=$E17,AN$8&lt;=$G17),"█","")</f>
        <v/>
      </c>
      <c r="AO17" s="51">
        <f>IF(AND(AO$8&gt;=$E17,AO$8&lt;=$G17),"█","")</f>
        <v/>
      </c>
      <c r="AP17" s="51">
        <f>IF(AND(AP$8&gt;=$E17,AP$8&lt;=$G17),"█","")</f>
        <v/>
      </c>
      <c r="AQ17" s="51">
        <f>IF(AND(AQ$8&gt;=$E17,AQ$8&lt;=$G17),"█","")</f>
        <v/>
      </c>
      <c r="AR17" s="51">
        <f>IF(AND(AR$8&gt;=$E17,AR$8&lt;=$G17),"█","")</f>
        <v/>
      </c>
      <c r="AS17" s="51">
        <f>IF(AND(AS$8&gt;=$E17,AS$8&lt;=$G17),"█","")</f>
        <v/>
      </c>
      <c r="AT17" s="51">
        <f>IF(AND(AT$8&gt;=$E17,AT$8&lt;=$G17),"█","")</f>
        <v/>
      </c>
      <c r="AU17" s="51">
        <f>IF(AND(AU$8&gt;=$E17,AU$8&lt;=$G17),"█","")</f>
        <v/>
      </c>
      <c r="AV17" s="51">
        <f>IF(AND(AV$8&gt;=$E17,AV$8&lt;=$G17),"█","")</f>
        <v/>
      </c>
      <c r="AW17" s="51">
        <f>IF(AND(AW$8&gt;=$E17,AW$8&lt;=$G17),"█","")</f>
        <v/>
      </c>
      <c r="AX17" s="51">
        <f>IF(AND(AX$8&gt;=$E17,AX$8&lt;=$G17),"█","")</f>
        <v/>
      </c>
      <c r="AY17" s="51">
        <f>IF(AND(AY$8&gt;=$E17,AY$8&lt;=$G17),"█","")</f>
        <v/>
      </c>
      <c r="AZ17" s="51">
        <f>IF(AND(AZ$8&gt;=$E17,AZ$8&lt;=$G17),"█","")</f>
        <v/>
      </c>
      <c r="BA17" s="51">
        <f>IF(AND(BA$8&gt;=$E17,BA$8&lt;=$G17),"█","")</f>
        <v/>
      </c>
      <c r="BB17" s="51">
        <f>IF(AND(BB$8&gt;=$E17,BB$8&lt;=$G17),"█","")</f>
        <v/>
      </c>
      <c r="BC17" s="51">
        <f>IF(AND(BC$8&gt;=$E17,BC$8&lt;=$G17),"█","")</f>
        <v/>
      </c>
      <c r="BD17" s="51">
        <f>IF(AND(BD$8&gt;=$E17,BD$8&lt;=$G17),"█","")</f>
        <v/>
      </c>
      <c r="BE17" s="51">
        <f>IF(AND(BE$8&gt;=$E17,BE$8&lt;=$G17),"█","")</f>
        <v/>
      </c>
      <c r="BF17" s="51">
        <f>IF(AND(BF$8&gt;=$E17,BF$8&lt;=$G17),"█","")</f>
        <v/>
      </c>
      <c r="BG17" s="51">
        <f>IF(AND(BG$8&gt;=$E17,BG$8&lt;=$G17),"█","")</f>
        <v/>
      </c>
      <c r="BH17" s="51">
        <f>IF(AND(BH$8&gt;=$E17,BH$8&lt;=$G17),"█","")</f>
        <v/>
      </c>
      <c r="BI17" s="51">
        <f>IF(AND(BI$8&gt;=$E17,BI$8&lt;=$G17),"█","")</f>
        <v/>
      </c>
      <c r="BJ17" s="51">
        <f>IF(AND(BJ$8&gt;=$E17,BJ$8&lt;=$G17),"█","")</f>
        <v/>
      </c>
      <c r="BK17" s="51">
        <f>IF(AND(BK$8&gt;=$E17,BK$8&lt;=$G17),"█","")</f>
        <v/>
      </c>
      <c r="BL17" s="51">
        <f>IF(AND(BL$8&gt;=$E17,BL$8&lt;=$G17),"█","")</f>
        <v/>
      </c>
      <c r="BM17" s="51">
        <f>IF(AND(BM$8&gt;=$E17,BM$8&lt;=$G17),"█","")</f>
        <v/>
      </c>
      <c r="BN17" s="51">
        <f>IF(AND(BN$8&gt;=$E17,BN$8&lt;=$G17),"█","")</f>
        <v/>
      </c>
      <c r="BO17" s="51">
        <f>IF(AND(BO$8&gt;=$E17,BO$8&lt;=$G17),"█","")</f>
        <v/>
      </c>
      <c r="BP17" s="51">
        <f>IF(AND(BP$8&gt;=$E17,BP$8&lt;=$G17),"█","")</f>
        <v/>
      </c>
      <c r="BQ17" s="51">
        <f>IF(AND(BQ$8&gt;=$E17,BQ$8&lt;=$G17),"█","")</f>
        <v/>
      </c>
      <c r="BR17" s="51">
        <f>IF(AND(BR$8&gt;=$E17,BR$8&lt;=$G17),"█","")</f>
        <v/>
      </c>
      <c r="BS17" s="51">
        <f>IF(AND(BS$8&gt;=$E17,BS$8&lt;=$G17),"█","")</f>
        <v/>
      </c>
      <c r="BT17" s="51">
        <f>IF(AND(BT$8&gt;=$E17,BT$8&lt;=$G17),"█","")</f>
        <v/>
      </c>
      <c r="BU17" s="51">
        <f>IF(AND(BU$8&gt;=$E17,BU$8&lt;=$G17),"█","")</f>
        <v/>
      </c>
      <c r="BV17" s="51">
        <f>IF(AND(BV$8&gt;=$E17,BV$8&lt;=$G17),"█","")</f>
        <v/>
      </c>
      <c r="BW17" s="51">
        <f>IF(AND(BW$8&gt;=$E17,BW$8&lt;=$G17),"█","")</f>
        <v/>
      </c>
      <c r="BX17" s="51">
        <f>IF(AND(BX$8&gt;=$E17,BX$8&lt;=$G17),"█","")</f>
        <v/>
      </c>
      <c r="BY17" s="51">
        <f>IF(AND(BY$8&gt;=$E17,BY$8&lt;=$G17),"█","")</f>
        <v/>
      </c>
      <c r="BZ17" s="51">
        <f>IF(AND(BZ$8&gt;=$E17,BZ$8&lt;=$G17),"█","")</f>
        <v/>
      </c>
      <c r="CA17" s="51">
        <f>IF(AND(CA$8&gt;=$E17,CA$8&lt;=$G17),"█","")</f>
        <v/>
      </c>
      <c r="CB17" s="51">
        <f>IF(AND(CB$8&gt;=$E17,CB$8&lt;=$G17),"█","")</f>
        <v/>
      </c>
      <c r="CC17" s="51">
        <f>IF(AND(CC$8&gt;=$E17,CC$8&lt;=$G17),"█","")</f>
        <v/>
      </c>
      <c r="CD17" s="51">
        <f>IF(AND(CD$8&gt;=$E17,CD$8&lt;=$G17),"█","")</f>
        <v/>
      </c>
      <c r="CE17" s="51">
        <f>IF(AND(CE$8&gt;=$E17,CE$8&lt;=$G17),"█","")</f>
        <v/>
      </c>
      <c r="CF17" s="51">
        <f>IF(AND(CF$8&gt;=$E17,CF$8&lt;=$G17),"█","")</f>
        <v/>
      </c>
      <c r="CG17" s="51">
        <f>IF(AND(CG$8&gt;=$E17,CG$8&lt;=$G17),"█","")</f>
        <v/>
      </c>
    </row>
    <row r="18" ht="27.75" customHeight="1" s="28">
      <c r="B18" s="45" t="n">
        <v>10</v>
      </c>
      <c r="C18" s="46" t="inlineStr">
        <is>
          <t>Flooring</t>
        </is>
      </c>
      <c r="D18" s="47" t="inlineStr">
        <is>
          <t>Flooring</t>
        </is>
      </c>
      <c r="E18" s="48">
        <f>G17+1</f>
        <v/>
      </c>
      <c r="F18" s="49" t="n">
        <v>2</v>
      </c>
      <c r="G18" s="50">
        <f>E18+F18-1</f>
        <v/>
      </c>
      <c r="I18" s="51">
        <f>IF(AND(I$8&gt;=$E18,I$8&lt;=$G18),"█","")</f>
        <v/>
      </c>
      <c r="J18" s="51">
        <f>IF(AND(J$8&gt;=$E18,J$8&lt;=$G18),"█","")</f>
        <v/>
      </c>
      <c r="K18" s="51">
        <f>IF(AND(K$8&gt;=$E18,K$8&lt;=$G18),"█","")</f>
        <v/>
      </c>
      <c r="L18" s="51">
        <f>IF(AND(L$8&gt;=$E18,L$8&lt;=$G18),"█","")</f>
        <v/>
      </c>
      <c r="M18" s="51">
        <f>IF(AND(M$8&gt;=$E18,M$8&lt;=$G18),"█","")</f>
        <v/>
      </c>
      <c r="N18" s="51">
        <f>IF(AND(N$8&gt;=$E18,N$8&lt;=$G18),"█","")</f>
        <v/>
      </c>
      <c r="O18" s="51">
        <f>IF(AND(O$8&gt;=$E18,O$8&lt;=$G18),"█","")</f>
        <v/>
      </c>
      <c r="P18" s="51">
        <f>IF(AND(P$8&gt;=$E18,P$8&lt;=$G18),"█","")</f>
        <v/>
      </c>
      <c r="Q18" s="51">
        <f>IF(AND(Q$8&gt;=$E18,Q$8&lt;=$G18),"█","")</f>
        <v/>
      </c>
      <c r="R18" s="51">
        <f>IF(AND(R$8&gt;=$E18,R$8&lt;=$G18),"█","")</f>
        <v/>
      </c>
      <c r="S18" s="51">
        <f>IF(AND(S$8&gt;=$E18,S$8&lt;=$G18),"█","")</f>
        <v/>
      </c>
      <c r="T18" s="51">
        <f>IF(AND(T$8&gt;=$E18,T$8&lt;=$G18),"█","")</f>
        <v/>
      </c>
      <c r="U18" s="51">
        <f>IF(AND(U$8&gt;=$E18,U$8&lt;=$G18),"█","")</f>
        <v/>
      </c>
      <c r="V18" s="51">
        <f>IF(AND(V$8&gt;=$E18,V$8&lt;=$G18),"█","")</f>
        <v/>
      </c>
      <c r="W18" s="51">
        <f>IF(AND(W$8&gt;=$E18,W$8&lt;=$G18),"█","")</f>
        <v/>
      </c>
      <c r="X18" s="51">
        <f>IF(AND(X$8&gt;=$E18,X$8&lt;=$G18),"█","")</f>
        <v/>
      </c>
      <c r="Y18" s="51">
        <f>IF(AND(Y$8&gt;=$E18,Y$8&lt;=$G18),"█","")</f>
        <v/>
      </c>
      <c r="Z18" s="51">
        <f>IF(AND(Z$8&gt;=$E18,Z$8&lt;=$G18),"█","")</f>
        <v/>
      </c>
      <c r="AA18" s="51">
        <f>IF(AND(AA$8&gt;=$E18,AA$8&lt;=$G18),"█","")</f>
        <v/>
      </c>
      <c r="AB18" s="51">
        <f>IF(AND(AB$8&gt;=$E18,AB$8&lt;=$G18),"█","")</f>
        <v/>
      </c>
      <c r="AC18" s="51">
        <f>IF(AND(AC$8&gt;=$E18,AC$8&lt;=$G18),"█","")</f>
        <v/>
      </c>
      <c r="AD18" s="51">
        <f>IF(AND(AD$8&gt;=$E18,AD$8&lt;=$G18),"█","")</f>
        <v/>
      </c>
      <c r="AE18" s="51">
        <f>IF(AND(AE$8&gt;=$E18,AE$8&lt;=$G18),"█","")</f>
        <v/>
      </c>
      <c r="AF18" s="51">
        <f>IF(AND(AF$8&gt;=$E18,AF$8&lt;=$G18),"█","")</f>
        <v/>
      </c>
      <c r="AG18" s="51">
        <f>IF(AND(AG$8&gt;=$E18,AG$8&lt;=$G18),"█","")</f>
        <v/>
      </c>
      <c r="AH18" s="51">
        <f>IF(AND(AH$8&gt;=$E18,AH$8&lt;=$G18),"█","")</f>
        <v/>
      </c>
      <c r="AI18" s="51">
        <f>IF(AND(AI$8&gt;=$E18,AI$8&lt;=$G18),"█","")</f>
        <v/>
      </c>
      <c r="AJ18" s="51">
        <f>IF(AND(AJ$8&gt;=$E18,AJ$8&lt;=$G18),"█","")</f>
        <v/>
      </c>
      <c r="AK18" s="51">
        <f>IF(AND(AK$8&gt;=$E18,AK$8&lt;=$G18),"█","")</f>
        <v/>
      </c>
      <c r="AL18" s="51">
        <f>IF(AND(AL$8&gt;=$E18,AL$8&lt;=$G18),"█","")</f>
        <v/>
      </c>
      <c r="AM18" s="51">
        <f>IF(AND(AM$8&gt;=$E18,AM$8&lt;=$G18),"█","")</f>
        <v/>
      </c>
      <c r="AN18" s="51">
        <f>IF(AND(AN$8&gt;=$E18,AN$8&lt;=$G18),"█","")</f>
        <v/>
      </c>
      <c r="AO18" s="51">
        <f>IF(AND(AO$8&gt;=$E18,AO$8&lt;=$G18),"█","")</f>
        <v/>
      </c>
      <c r="AP18" s="51">
        <f>IF(AND(AP$8&gt;=$E18,AP$8&lt;=$G18),"█","")</f>
        <v/>
      </c>
      <c r="AQ18" s="51">
        <f>IF(AND(AQ$8&gt;=$E18,AQ$8&lt;=$G18),"█","")</f>
        <v/>
      </c>
      <c r="AR18" s="51">
        <f>IF(AND(AR$8&gt;=$E18,AR$8&lt;=$G18),"█","")</f>
        <v/>
      </c>
      <c r="AS18" s="51">
        <f>IF(AND(AS$8&gt;=$E18,AS$8&lt;=$G18),"█","")</f>
        <v/>
      </c>
      <c r="AT18" s="51">
        <f>IF(AND(AT$8&gt;=$E18,AT$8&lt;=$G18),"█","")</f>
        <v/>
      </c>
      <c r="AU18" s="51">
        <f>IF(AND(AU$8&gt;=$E18,AU$8&lt;=$G18),"█","")</f>
        <v/>
      </c>
      <c r="AV18" s="51">
        <f>IF(AND(AV$8&gt;=$E18,AV$8&lt;=$G18),"█","")</f>
        <v/>
      </c>
      <c r="AW18" s="51">
        <f>IF(AND(AW$8&gt;=$E18,AW$8&lt;=$G18),"█","")</f>
        <v/>
      </c>
      <c r="AX18" s="51">
        <f>IF(AND(AX$8&gt;=$E18,AX$8&lt;=$G18),"█","")</f>
        <v/>
      </c>
      <c r="AY18" s="51">
        <f>IF(AND(AY$8&gt;=$E18,AY$8&lt;=$G18),"█","")</f>
        <v/>
      </c>
      <c r="AZ18" s="51">
        <f>IF(AND(AZ$8&gt;=$E18,AZ$8&lt;=$G18),"█","")</f>
        <v/>
      </c>
      <c r="BA18" s="51">
        <f>IF(AND(BA$8&gt;=$E18,BA$8&lt;=$G18),"█","")</f>
        <v/>
      </c>
      <c r="BB18" s="51">
        <f>IF(AND(BB$8&gt;=$E18,BB$8&lt;=$G18),"█","")</f>
        <v/>
      </c>
      <c r="BC18" s="51">
        <f>IF(AND(BC$8&gt;=$E18,BC$8&lt;=$G18),"█","")</f>
        <v/>
      </c>
      <c r="BD18" s="51">
        <f>IF(AND(BD$8&gt;=$E18,BD$8&lt;=$G18),"█","")</f>
        <v/>
      </c>
      <c r="BE18" s="51">
        <f>IF(AND(BE$8&gt;=$E18,BE$8&lt;=$G18),"█","")</f>
        <v/>
      </c>
      <c r="BF18" s="51">
        <f>IF(AND(BF$8&gt;=$E18,BF$8&lt;=$G18),"█","")</f>
        <v/>
      </c>
      <c r="BG18" s="51">
        <f>IF(AND(BG$8&gt;=$E18,BG$8&lt;=$G18),"█","")</f>
        <v/>
      </c>
      <c r="BH18" s="51">
        <f>IF(AND(BH$8&gt;=$E18,BH$8&lt;=$G18),"█","")</f>
        <v/>
      </c>
      <c r="BI18" s="51">
        <f>IF(AND(BI$8&gt;=$E18,BI$8&lt;=$G18),"█","")</f>
        <v/>
      </c>
      <c r="BJ18" s="51">
        <f>IF(AND(BJ$8&gt;=$E18,BJ$8&lt;=$G18),"█","")</f>
        <v/>
      </c>
      <c r="BK18" s="51">
        <f>IF(AND(BK$8&gt;=$E18,BK$8&lt;=$G18),"█","")</f>
        <v/>
      </c>
      <c r="BL18" s="51">
        <f>IF(AND(BL$8&gt;=$E18,BL$8&lt;=$G18),"█","")</f>
        <v/>
      </c>
      <c r="BM18" s="51">
        <f>IF(AND(BM$8&gt;=$E18,BM$8&lt;=$G18),"█","")</f>
        <v/>
      </c>
      <c r="BN18" s="51">
        <f>IF(AND(BN$8&gt;=$E18,BN$8&lt;=$G18),"█","")</f>
        <v/>
      </c>
      <c r="BO18" s="51">
        <f>IF(AND(BO$8&gt;=$E18,BO$8&lt;=$G18),"█","")</f>
        <v/>
      </c>
      <c r="BP18" s="51">
        <f>IF(AND(BP$8&gt;=$E18,BP$8&lt;=$G18),"█","")</f>
        <v/>
      </c>
      <c r="BQ18" s="51">
        <f>IF(AND(BQ$8&gt;=$E18,BQ$8&lt;=$G18),"█","")</f>
        <v/>
      </c>
      <c r="BR18" s="51">
        <f>IF(AND(BR$8&gt;=$E18,BR$8&lt;=$G18),"█","")</f>
        <v/>
      </c>
      <c r="BS18" s="51">
        <f>IF(AND(BS$8&gt;=$E18,BS$8&lt;=$G18),"█","")</f>
        <v/>
      </c>
      <c r="BT18" s="51">
        <f>IF(AND(BT$8&gt;=$E18,BT$8&lt;=$G18),"█","")</f>
        <v/>
      </c>
      <c r="BU18" s="51">
        <f>IF(AND(BU$8&gt;=$E18,BU$8&lt;=$G18),"█","")</f>
        <v/>
      </c>
      <c r="BV18" s="51">
        <f>IF(AND(BV$8&gt;=$E18,BV$8&lt;=$G18),"█","")</f>
        <v/>
      </c>
      <c r="BW18" s="51">
        <f>IF(AND(BW$8&gt;=$E18,BW$8&lt;=$G18),"█","")</f>
        <v/>
      </c>
      <c r="BX18" s="51">
        <f>IF(AND(BX$8&gt;=$E18,BX$8&lt;=$G18),"█","")</f>
        <v/>
      </c>
      <c r="BY18" s="51">
        <f>IF(AND(BY$8&gt;=$E18,BY$8&lt;=$G18),"█","")</f>
        <v/>
      </c>
      <c r="BZ18" s="51">
        <f>IF(AND(BZ$8&gt;=$E18,BZ$8&lt;=$G18),"█","")</f>
        <v/>
      </c>
      <c r="CA18" s="51">
        <f>IF(AND(CA$8&gt;=$E18,CA$8&lt;=$G18),"█","")</f>
        <v/>
      </c>
      <c r="CB18" s="51">
        <f>IF(AND(CB$8&gt;=$E18,CB$8&lt;=$G18),"█","")</f>
        <v/>
      </c>
      <c r="CC18" s="51">
        <f>IF(AND(CC$8&gt;=$E18,CC$8&lt;=$G18),"█","")</f>
        <v/>
      </c>
      <c r="CD18" s="51">
        <f>IF(AND(CD$8&gt;=$E18,CD$8&lt;=$G18),"█","")</f>
        <v/>
      </c>
      <c r="CE18" s="51">
        <f>IF(AND(CE$8&gt;=$E18,CE$8&lt;=$G18),"█","")</f>
        <v/>
      </c>
      <c r="CF18" s="51">
        <f>IF(AND(CF$8&gt;=$E18,CF$8&lt;=$G18),"█","")</f>
        <v/>
      </c>
      <c r="CG18" s="51">
        <f>IF(AND(CG$8&gt;=$E18,CG$8&lt;=$G18),"█","")</f>
        <v/>
      </c>
    </row>
    <row r="19" ht="27.75" customHeight="1" s="28">
      <c r="B19" s="45" t="n">
        <v>11</v>
      </c>
      <c r="C19" s="46" t="inlineStr">
        <is>
          <t>Lights, switches &amp; sockets</t>
        </is>
      </c>
      <c r="D19" s="47" t="inlineStr">
        <is>
          <t>Plumbing &amp; electrical</t>
        </is>
      </c>
      <c r="E19" s="48">
        <f>G18+1</f>
        <v/>
      </c>
      <c r="F19" s="49" t="n">
        <v>2</v>
      </c>
      <c r="G19" s="50">
        <f>E19+F19-1</f>
        <v/>
      </c>
      <c r="I19" s="51">
        <f>IF(AND(I$8&gt;=$E19,I$8&lt;=$G19),"█","")</f>
        <v/>
      </c>
      <c r="J19" s="51">
        <f>IF(AND(J$8&gt;=$E19,J$8&lt;=$G19),"█","")</f>
        <v/>
      </c>
      <c r="K19" s="51">
        <f>IF(AND(K$8&gt;=$E19,K$8&lt;=$G19),"█","")</f>
        <v/>
      </c>
      <c r="L19" s="51">
        <f>IF(AND(L$8&gt;=$E19,L$8&lt;=$G19),"█","")</f>
        <v/>
      </c>
      <c r="M19" s="51">
        <f>IF(AND(M$8&gt;=$E19,M$8&lt;=$G19),"█","")</f>
        <v/>
      </c>
      <c r="N19" s="51">
        <f>IF(AND(N$8&gt;=$E19,N$8&lt;=$G19),"█","")</f>
        <v/>
      </c>
      <c r="O19" s="51">
        <f>IF(AND(O$8&gt;=$E19,O$8&lt;=$G19),"█","")</f>
        <v/>
      </c>
      <c r="P19" s="51">
        <f>IF(AND(P$8&gt;=$E19,P$8&lt;=$G19),"█","")</f>
        <v/>
      </c>
      <c r="Q19" s="51">
        <f>IF(AND(Q$8&gt;=$E19,Q$8&lt;=$G19),"█","")</f>
        <v/>
      </c>
      <c r="R19" s="51">
        <f>IF(AND(R$8&gt;=$E19,R$8&lt;=$G19),"█","")</f>
        <v/>
      </c>
      <c r="S19" s="51">
        <f>IF(AND(S$8&gt;=$E19,S$8&lt;=$G19),"█","")</f>
        <v/>
      </c>
      <c r="T19" s="51">
        <f>IF(AND(T$8&gt;=$E19,T$8&lt;=$G19),"█","")</f>
        <v/>
      </c>
      <c r="U19" s="51">
        <f>IF(AND(U$8&gt;=$E19,U$8&lt;=$G19),"█","")</f>
        <v/>
      </c>
      <c r="V19" s="51">
        <f>IF(AND(V$8&gt;=$E19,V$8&lt;=$G19),"█","")</f>
        <v/>
      </c>
      <c r="W19" s="51">
        <f>IF(AND(W$8&gt;=$E19,W$8&lt;=$G19),"█","")</f>
        <v/>
      </c>
      <c r="X19" s="51">
        <f>IF(AND(X$8&gt;=$E19,X$8&lt;=$G19),"█","")</f>
        <v/>
      </c>
      <c r="Y19" s="51">
        <f>IF(AND(Y$8&gt;=$E19,Y$8&lt;=$G19),"█","")</f>
        <v/>
      </c>
      <c r="Z19" s="51">
        <f>IF(AND(Z$8&gt;=$E19,Z$8&lt;=$G19),"█","")</f>
        <v/>
      </c>
      <c r="AA19" s="51">
        <f>IF(AND(AA$8&gt;=$E19,AA$8&lt;=$G19),"█","")</f>
        <v/>
      </c>
      <c r="AB19" s="51">
        <f>IF(AND(AB$8&gt;=$E19,AB$8&lt;=$G19),"█","")</f>
        <v/>
      </c>
      <c r="AC19" s="51">
        <f>IF(AND(AC$8&gt;=$E19,AC$8&lt;=$G19),"█","")</f>
        <v/>
      </c>
      <c r="AD19" s="51">
        <f>IF(AND(AD$8&gt;=$E19,AD$8&lt;=$G19),"█","")</f>
        <v/>
      </c>
      <c r="AE19" s="51">
        <f>IF(AND(AE$8&gt;=$E19,AE$8&lt;=$G19),"█","")</f>
        <v/>
      </c>
      <c r="AF19" s="51">
        <f>IF(AND(AF$8&gt;=$E19,AF$8&lt;=$G19),"█","")</f>
        <v/>
      </c>
      <c r="AG19" s="51">
        <f>IF(AND(AG$8&gt;=$E19,AG$8&lt;=$G19),"█","")</f>
        <v/>
      </c>
      <c r="AH19" s="51">
        <f>IF(AND(AH$8&gt;=$E19,AH$8&lt;=$G19),"█","")</f>
        <v/>
      </c>
      <c r="AI19" s="51">
        <f>IF(AND(AI$8&gt;=$E19,AI$8&lt;=$G19),"█","")</f>
        <v/>
      </c>
      <c r="AJ19" s="51">
        <f>IF(AND(AJ$8&gt;=$E19,AJ$8&lt;=$G19),"█","")</f>
        <v/>
      </c>
      <c r="AK19" s="51">
        <f>IF(AND(AK$8&gt;=$E19,AK$8&lt;=$G19),"█","")</f>
        <v/>
      </c>
      <c r="AL19" s="51">
        <f>IF(AND(AL$8&gt;=$E19,AL$8&lt;=$G19),"█","")</f>
        <v/>
      </c>
      <c r="AM19" s="51">
        <f>IF(AND(AM$8&gt;=$E19,AM$8&lt;=$G19),"█","")</f>
        <v/>
      </c>
      <c r="AN19" s="51">
        <f>IF(AND(AN$8&gt;=$E19,AN$8&lt;=$G19),"█","")</f>
        <v/>
      </c>
      <c r="AO19" s="51">
        <f>IF(AND(AO$8&gt;=$E19,AO$8&lt;=$G19),"█","")</f>
        <v/>
      </c>
      <c r="AP19" s="51">
        <f>IF(AND(AP$8&gt;=$E19,AP$8&lt;=$G19),"█","")</f>
        <v/>
      </c>
      <c r="AQ19" s="51">
        <f>IF(AND(AQ$8&gt;=$E19,AQ$8&lt;=$G19),"█","")</f>
        <v/>
      </c>
      <c r="AR19" s="51">
        <f>IF(AND(AR$8&gt;=$E19,AR$8&lt;=$G19),"█","")</f>
        <v/>
      </c>
      <c r="AS19" s="51">
        <f>IF(AND(AS$8&gt;=$E19,AS$8&lt;=$G19),"█","")</f>
        <v/>
      </c>
      <c r="AT19" s="51">
        <f>IF(AND(AT$8&gt;=$E19,AT$8&lt;=$G19),"█","")</f>
        <v/>
      </c>
      <c r="AU19" s="51">
        <f>IF(AND(AU$8&gt;=$E19,AU$8&lt;=$G19),"█","")</f>
        <v/>
      </c>
      <c r="AV19" s="51">
        <f>IF(AND(AV$8&gt;=$E19,AV$8&lt;=$G19),"█","")</f>
        <v/>
      </c>
      <c r="AW19" s="51">
        <f>IF(AND(AW$8&gt;=$E19,AW$8&lt;=$G19),"█","")</f>
        <v/>
      </c>
      <c r="AX19" s="51">
        <f>IF(AND(AX$8&gt;=$E19,AX$8&lt;=$G19),"█","")</f>
        <v/>
      </c>
      <c r="AY19" s="51">
        <f>IF(AND(AY$8&gt;=$E19,AY$8&lt;=$G19),"█","")</f>
        <v/>
      </c>
      <c r="AZ19" s="51">
        <f>IF(AND(AZ$8&gt;=$E19,AZ$8&lt;=$G19),"█","")</f>
        <v/>
      </c>
      <c r="BA19" s="51">
        <f>IF(AND(BA$8&gt;=$E19,BA$8&lt;=$G19),"█","")</f>
        <v/>
      </c>
      <c r="BB19" s="51">
        <f>IF(AND(BB$8&gt;=$E19,BB$8&lt;=$G19),"█","")</f>
        <v/>
      </c>
      <c r="BC19" s="51">
        <f>IF(AND(BC$8&gt;=$E19,BC$8&lt;=$G19),"█","")</f>
        <v/>
      </c>
      <c r="BD19" s="51">
        <f>IF(AND(BD$8&gt;=$E19,BD$8&lt;=$G19),"█","")</f>
        <v/>
      </c>
      <c r="BE19" s="51">
        <f>IF(AND(BE$8&gt;=$E19,BE$8&lt;=$G19),"█","")</f>
        <v/>
      </c>
      <c r="BF19" s="51">
        <f>IF(AND(BF$8&gt;=$E19,BF$8&lt;=$G19),"█","")</f>
        <v/>
      </c>
      <c r="BG19" s="51">
        <f>IF(AND(BG$8&gt;=$E19,BG$8&lt;=$G19),"█","")</f>
        <v/>
      </c>
      <c r="BH19" s="51">
        <f>IF(AND(BH$8&gt;=$E19,BH$8&lt;=$G19),"█","")</f>
        <v/>
      </c>
      <c r="BI19" s="51">
        <f>IF(AND(BI$8&gt;=$E19,BI$8&lt;=$G19),"█","")</f>
        <v/>
      </c>
      <c r="BJ19" s="51">
        <f>IF(AND(BJ$8&gt;=$E19,BJ$8&lt;=$G19),"█","")</f>
        <v/>
      </c>
      <c r="BK19" s="51">
        <f>IF(AND(BK$8&gt;=$E19,BK$8&lt;=$G19),"█","")</f>
        <v/>
      </c>
      <c r="BL19" s="51">
        <f>IF(AND(BL$8&gt;=$E19,BL$8&lt;=$G19),"█","")</f>
        <v/>
      </c>
      <c r="BM19" s="51">
        <f>IF(AND(BM$8&gt;=$E19,BM$8&lt;=$G19),"█","")</f>
        <v/>
      </c>
      <c r="BN19" s="51">
        <f>IF(AND(BN$8&gt;=$E19,BN$8&lt;=$G19),"█","")</f>
        <v/>
      </c>
      <c r="BO19" s="51">
        <f>IF(AND(BO$8&gt;=$E19,BO$8&lt;=$G19),"█","")</f>
        <v/>
      </c>
      <c r="BP19" s="51">
        <f>IF(AND(BP$8&gt;=$E19,BP$8&lt;=$G19),"█","")</f>
        <v/>
      </c>
      <c r="BQ19" s="51">
        <f>IF(AND(BQ$8&gt;=$E19,BQ$8&lt;=$G19),"█","")</f>
        <v/>
      </c>
      <c r="BR19" s="51">
        <f>IF(AND(BR$8&gt;=$E19,BR$8&lt;=$G19),"█","")</f>
        <v/>
      </c>
      <c r="BS19" s="51">
        <f>IF(AND(BS$8&gt;=$E19,BS$8&lt;=$G19),"█","")</f>
        <v/>
      </c>
      <c r="BT19" s="51">
        <f>IF(AND(BT$8&gt;=$E19,BT$8&lt;=$G19),"█","")</f>
        <v/>
      </c>
      <c r="BU19" s="51">
        <f>IF(AND(BU$8&gt;=$E19,BU$8&lt;=$G19),"█","")</f>
        <v/>
      </c>
      <c r="BV19" s="51">
        <f>IF(AND(BV$8&gt;=$E19,BV$8&lt;=$G19),"█","")</f>
        <v/>
      </c>
      <c r="BW19" s="51">
        <f>IF(AND(BW$8&gt;=$E19,BW$8&lt;=$G19),"█","")</f>
        <v/>
      </c>
      <c r="BX19" s="51">
        <f>IF(AND(BX$8&gt;=$E19,BX$8&lt;=$G19),"█","")</f>
        <v/>
      </c>
      <c r="BY19" s="51">
        <f>IF(AND(BY$8&gt;=$E19,BY$8&lt;=$G19),"█","")</f>
        <v/>
      </c>
      <c r="BZ19" s="51">
        <f>IF(AND(BZ$8&gt;=$E19,BZ$8&lt;=$G19),"█","")</f>
        <v/>
      </c>
      <c r="CA19" s="51">
        <f>IF(AND(CA$8&gt;=$E19,CA$8&lt;=$G19),"█","")</f>
        <v/>
      </c>
      <c r="CB19" s="51">
        <f>IF(AND(CB$8&gt;=$E19,CB$8&lt;=$G19),"█","")</f>
        <v/>
      </c>
      <c r="CC19" s="51">
        <f>IF(AND(CC$8&gt;=$E19,CC$8&lt;=$G19),"█","")</f>
        <v/>
      </c>
      <c r="CD19" s="51">
        <f>IF(AND(CD$8&gt;=$E19,CD$8&lt;=$G19),"█","")</f>
        <v/>
      </c>
      <c r="CE19" s="51">
        <f>IF(AND(CE$8&gt;=$E19,CE$8&lt;=$G19),"█","")</f>
        <v/>
      </c>
      <c r="CF19" s="51">
        <f>IF(AND(CF$8&gt;=$E19,CF$8&lt;=$G19),"█","")</f>
        <v/>
      </c>
      <c r="CG19" s="51">
        <f>IF(AND(CG$8&gt;=$E19,CG$8&lt;=$G19),"█","")</f>
        <v/>
      </c>
    </row>
    <row r="20" ht="27.75" customHeight="1" s="28">
      <c r="B20" s="45" t="n">
        <v>12</v>
      </c>
      <c r="C20" s="46" t="inlineStr">
        <is>
          <t>Curtains &amp; wallpaper</t>
        </is>
      </c>
      <c r="D20" s="47" t="inlineStr">
        <is>
          <t>Soft furnishings</t>
        </is>
      </c>
      <c r="E20" s="48">
        <f>G19+1</f>
        <v/>
      </c>
      <c r="F20" s="49" t="n">
        <v>2</v>
      </c>
      <c r="G20" s="50">
        <f>E20+F20-1</f>
        <v/>
      </c>
      <c r="I20" s="51">
        <f>IF(AND(I$8&gt;=$E20,I$8&lt;=$G20),"█","")</f>
        <v/>
      </c>
      <c r="J20" s="51">
        <f>IF(AND(J$8&gt;=$E20,J$8&lt;=$G20),"█","")</f>
        <v/>
      </c>
      <c r="K20" s="51">
        <f>IF(AND(K$8&gt;=$E20,K$8&lt;=$G20),"█","")</f>
        <v/>
      </c>
      <c r="L20" s="51">
        <f>IF(AND(L$8&gt;=$E20,L$8&lt;=$G20),"█","")</f>
        <v/>
      </c>
      <c r="M20" s="51">
        <f>IF(AND(M$8&gt;=$E20,M$8&lt;=$G20),"█","")</f>
        <v/>
      </c>
      <c r="N20" s="51">
        <f>IF(AND(N$8&gt;=$E20,N$8&lt;=$G20),"█","")</f>
        <v/>
      </c>
      <c r="O20" s="51">
        <f>IF(AND(O$8&gt;=$E20,O$8&lt;=$G20),"█","")</f>
        <v/>
      </c>
      <c r="P20" s="51">
        <f>IF(AND(P$8&gt;=$E20,P$8&lt;=$G20),"█","")</f>
        <v/>
      </c>
      <c r="Q20" s="51">
        <f>IF(AND(Q$8&gt;=$E20,Q$8&lt;=$G20),"█","")</f>
        <v/>
      </c>
      <c r="R20" s="51">
        <f>IF(AND(R$8&gt;=$E20,R$8&lt;=$G20),"█","")</f>
        <v/>
      </c>
      <c r="S20" s="51">
        <f>IF(AND(S$8&gt;=$E20,S$8&lt;=$G20),"█","")</f>
        <v/>
      </c>
      <c r="T20" s="51">
        <f>IF(AND(T$8&gt;=$E20,T$8&lt;=$G20),"█","")</f>
        <v/>
      </c>
      <c r="U20" s="51">
        <f>IF(AND(U$8&gt;=$E20,U$8&lt;=$G20),"█","")</f>
        <v/>
      </c>
      <c r="V20" s="51">
        <f>IF(AND(V$8&gt;=$E20,V$8&lt;=$G20),"█","")</f>
        <v/>
      </c>
      <c r="W20" s="51">
        <f>IF(AND(W$8&gt;=$E20,W$8&lt;=$G20),"█","")</f>
        <v/>
      </c>
      <c r="X20" s="51">
        <f>IF(AND(X$8&gt;=$E20,X$8&lt;=$G20),"█","")</f>
        <v/>
      </c>
      <c r="Y20" s="51">
        <f>IF(AND(Y$8&gt;=$E20,Y$8&lt;=$G20),"█","")</f>
        <v/>
      </c>
      <c r="Z20" s="51">
        <f>IF(AND(Z$8&gt;=$E20,Z$8&lt;=$G20),"█","")</f>
        <v/>
      </c>
      <c r="AA20" s="51">
        <f>IF(AND(AA$8&gt;=$E20,AA$8&lt;=$G20),"█","")</f>
        <v/>
      </c>
      <c r="AB20" s="51">
        <f>IF(AND(AB$8&gt;=$E20,AB$8&lt;=$G20),"█","")</f>
        <v/>
      </c>
      <c r="AC20" s="51">
        <f>IF(AND(AC$8&gt;=$E20,AC$8&lt;=$G20),"█","")</f>
        <v/>
      </c>
      <c r="AD20" s="51">
        <f>IF(AND(AD$8&gt;=$E20,AD$8&lt;=$G20),"█","")</f>
        <v/>
      </c>
      <c r="AE20" s="51">
        <f>IF(AND(AE$8&gt;=$E20,AE$8&lt;=$G20),"█","")</f>
        <v/>
      </c>
      <c r="AF20" s="51">
        <f>IF(AND(AF$8&gt;=$E20,AF$8&lt;=$G20),"█","")</f>
        <v/>
      </c>
      <c r="AG20" s="51">
        <f>IF(AND(AG$8&gt;=$E20,AG$8&lt;=$G20),"█","")</f>
        <v/>
      </c>
      <c r="AH20" s="51">
        <f>IF(AND(AH$8&gt;=$E20,AH$8&lt;=$G20),"█","")</f>
        <v/>
      </c>
      <c r="AI20" s="51">
        <f>IF(AND(AI$8&gt;=$E20,AI$8&lt;=$G20),"█","")</f>
        <v/>
      </c>
      <c r="AJ20" s="51">
        <f>IF(AND(AJ$8&gt;=$E20,AJ$8&lt;=$G20),"█","")</f>
        <v/>
      </c>
      <c r="AK20" s="51">
        <f>IF(AND(AK$8&gt;=$E20,AK$8&lt;=$G20),"█","")</f>
        <v/>
      </c>
      <c r="AL20" s="51">
        <f>IF(AND(AL$8&gt;=$E20,AL$8&lt;=$G20),"█","")</f>
        <v/>
      </c>
      <c r="AM20" s="51">
        <f>IF(AND(AM$8&gt;=$E20,AM$8&lt;=$G20),"█","")</f>
        <v/>
      </c>
      <c r="AN20" s="51">
        <f>IF(AND(AN$8&gt;=$E20,AN$8&lt;=$G20),"█","")</f>
        <v/>
      </c>
      <c r="AO20" s="51">
        <f>IF(AND(AO$8&gt;=$E20,AO$8&lt;=$G20),"█","")</f>
        <v/>
      </c>
      <c r="AP20" s="51">
        <f>IF(AND(AP$8&gt;=$E20,AP$8&lt;=$G20),"█","")</f>
        <v/>
      </c>
      <c r="AQ20" s="51">
        <f>IF(AND(AQ$8&gt;=$E20,AQ$8&lt;=$G20),"█","")</f>
        <v/>
      </c>
      <c r="AR20" s="51">
        <f>IF(AND(AR$8&gt;=$E20,AR$8&lt;=$G20),"█","")</f>
        <v/>
      </c>
      <c r="AS20" s="51">
        <f>IF(AND(AS$8&gt;=$E20,AS$8&lt;=$G20),"█","")</f>
        <v/>
      </c>
      <c r="AT20" s="51">
        <f>IF(AND(AT$8&gt;=$E20,AT$8&lt;=$G20),"█","")</f>
        <v/>
      </c>
      <c r="AU20" s="51">
        <f>IF(AND(AU$8&gt;=$E20,AU$8&lt;=$G20),"█","")</f>
        <v/>
      </c>
      <c r="AV20" s="51">
        <f>IF(AND(AV$8&gt;=$E20,AV$8&lt;=$G20),"█","")</f>
        <v/>
      </c>
      <c r="AW20" s="51">
        <f>IF(AND(AW$8&gt;=$E20,AW$8&lt;=$G20),"█","")</f>
        <v/>
      </c>
      <c r="AX20" s="51">
        <f>IF(AND(AX$8&gt;=$E20,AX$8&lt;=$G20),"█","")</f>
        <v/>
      </c>
      <c r="AY20" s="51">
        <f>IF(AND(AY$8&gt;=$E20,AY$8&lt;=$G20),"█","")</f>
        <v/>
      </c>
      <c r="AZ20" s="51">
        <f>IF(AND(AZ$8&gt;=$E20,AZ$8&lt;=$G20),"█","")</f>
        <v/>
      </c>
      <c r="BA20" s="51">
        <f>IF(AND(BA$8&gt;=$E20,BA$8&lt;=$G20),"█","")</f>
        <v/>
      </c>
      <c r="BB20" s="51">
        <f>IF(AND(BB$8&gt;=$E20,BB$8&lt;=$G20),"█","")</f>
        <v/>
      </c>
      <c r="BC20" s="51">
        <f>IF(AND(BC$8&gt;=$E20,BC$8&lt;=$G20),"█","")</f>
        <v/>
      </c>
      <c r="BD20" s="51">
        <f>IF(AND(BD$8&gt;=$E20,BD$8&lt;=$G20),"█","")</f>
        <v/>
      </c>
      <c r="BE20" s="51">
        <f>IF(AND(BE$8&gt;=$E20,BE$8&lt;=$G20),"█","")</f>
        <v/>
      </c>
      <c r="BF20" s="51">
        <f>IF(AND(BF$8&gt;=$E20,BF$8&lt;=$G20),"█","")</f>
        <v/>
      </c>
      <c r="BG20" s="51">
        <f>IF(AND(BG$8&gt;=$E20,BG$8&lt;=$G20),"█","")</f>
        <v/>
      </c>
      <c r="BH20" s="51">
        <f>IF(AND(BH$8&gt;=$E20,BH$8&lt;=$G20),"█","")</f>
        <v/>
      </c>
      <c r="BI20" s="51">
        <f>IF(AND(BI$8&gt;=$E20,BI$8&lt;=$G20),"█","")</f>
        <v/>
      </c>
      <c r="BJ20" s="51">
        <f>IF(AND(BJ$8&gt;=$E20,BJ$8&lt;=$G20),"█","")</f>
        <v/>
      </c>
      <c r="BK20" s="51">
        <f>IF(AND(BK$8&gt;=$E20,BK$8&lt;=$G20),"█","")</f>
        <v/>
      </c>
      <c r="BL20" s="51">
        <f>IF(AND(BL$8&gt;=$E20,BL$8&lt;=$G20),"█","")</f>
        <v/>
      </c>
      <c r="BM20" s="51">
        <f>IF(AND(BM$8&gt;=$E20,BM$8&lt;=$G20),"█","")</f>
        <v/>
      </c>
      <c r="BN20" s="51">
        <f>IF(AND(BN$8&gt;=$E20,BN$8&lt;=$G20),"█","")</f>
        <v/>
      </c>
      <c r="BO20" s="51">
        <f>IF(AND(BO$8&gt;=$E20,BO$8&lt;=$G20),"█","")</f>
        <v/>
      </c>
      <c r="BP20" s="51">
        <f>IF(AND(BP$8&gt;=$E20,BP$8&lt;=$G20),"█","")</f>
        <v/>
      </c>
      <c r="BQ20" s="51">
        <f>IF(AND(BQ$8&gt;=$E20,BQ$8&lt;=$G20),"█","")</f>
        <v/>
      </c>
      <c r="BR20" s="51">
        <f>IF(AND(BR$8&gt;=$E20,BR$8&lt;=$G20),"█","")</f>
        <v/>
      </c>
      <c r="BS20" s="51">
        <f>IF(AND(BS$8&gt;=$E20,BS$8&lt;=$G20),"█","")</f>
        <v/>
      </c>
      <c r="BT20" s="51">
        <f>IF(AND(BT$8&gt;=$E20,BT$8&lt;=$G20),"█","")</f>
        <v/>
      </c>
      <c r="BU20" s="51">
        <f>IF(AND(BU$8&gt;=$E20,BU$8&lt;=$G20),"█","")</f>
        <v/>
      </c>
      <c r="BV20" s="51">
        <f>IF(AND(BV$8&gt;=$E20,BV$8&lt;=$G20),"█","")</f>
        <v/>
      </c>
      <c r="BW20" s="51">
        <f>IF(AND(BW$8&gt;=$E20,BW$8&lt;=$G20),"█","")</f>
        <v/>
      </c>
      <c r="BX20" s="51">
        <f>IF(AND(BX$8&gt;=$E20,BX$8&lt;=$G20),"█","")</f>
        <v/>
      </c>
      <c r="BY20" s="51">
        <f>IF(AND(BY$8&gt;=$E20,BY$8&lt;=$G20),"█","")</f>
        <v/>
      </c>
      <c r="BZ20" s="51">
        <f>IF(AND(BZ$8&gt;=$E20,BZ$8&lt;=$G20),"█","")</f>
        <v/>
      </c>
      <c r="CA20" s="51">
        <f>IF(AND(CA$8&gt;=$E20,CA$8&lt;=$G20),"█","")</f>
        <v/>
      </c>
      <c r="CB20" s="51">
        <f>IF(AND(CB$8&gt;=$E20,CB$8&lt;=$G20),"█","")</f>
        <v/>
      </c>
      <c r="CC20" s="51">
        <f>IF(AND(CC$8&gt;=$E20,CC$8&lt;=$G20),"█","")</f>
        <v/>
      </c>
      <c r="CD20" s="51">
        <f>IF(AND(CD$8&gt;=$E20,CD$8&lt;=$G20),"█","")</f>
        <v/>
      </c>
      <c r="CE20" s="51">
        <f>IF(AND(CE$8&gt;=$E20,CE$8&lt;=$G20),"█","")</f>
        <v/>
      </c>
      <c r="CF20" s="51">
        <f>IF(AND(CF$8&gt;=$E20,CF$8&lt;=$G20),"█","")</f>
        <v/>
      </c>
      <c r="CG20" s="51">
        <f>IF(AND(CG$8&gt;=$E20,CG$8&lt;=$G20),"█","")</f>
        <v/>
      </c>
    </row>
    <row r="21" ht="27.75" customHeight="1" s="28">
      <c r="B21" s="45" t="n">
        <v>13</v>
      </c>
      <c r="C21" s="46" t="inlineStr">
        <is>
          <t>Final cleaning</t>
        </is>
      </c>
      <c r="D21" s="47" t="inlineStr">
        <is>
          <t>Cleaning</t>
        </is>
      </c>
      <c r="E21" s="48">
        <f>G20+1</f>
        <v/>
      </c>
      <c r="F21" s="49" t="n">
        <v>1</v>
      </c>
      <c r="G21" s="50">
        <f>E21+F21-1</f>
        <v/>
      </c>
      <c r="I21" s="51">
        <f>IF(AND(I$8&gt;=$E21,I$8&lt;=$G21),"█","")</f>
        <v/>
      </c>
      <c r="J21" s="51">
        <f>IF(AND(J$8&gt;=$E21,J$8&lt;=$G21),"█","")</f>
        <v/>
      </c>
      <c r="K21" s="51">
        <f>IF(AND(K$8&gt;=$E21,K$8&lt;=$G21),"█","")</f>
        <v/>
      </c>
      <c r="L21" s="51">
        <f>IF(AND(L$8&gt;=$E21,L$8&lt;=$G21),"█","")</f>
        <v/>
      </c>
      <c r="M21" s="51">
        <f>IF(AND(M$8&gt;=$E21,M$8&lt;=$G21),"█","")</f>
        <v/>
      </c>
      <c r="N21" s="51">
        <f>IF(AND(N$8&gt;=$E21,N$8&lt;=$G21),"█","")</f>
        <v/>
      </c>
      <c r="O21" s="51">
        <f>IF(AND(O$8&gt;=$E21,O$8&lt;=$G21),"█","")</f>
        <v/>
      </c>
      <c r="P21" s="51">
        <f>IF(AND(P$8&gt;=$E21,P$8&lt;=$G21),"█","")</f>
        <v/>
      </c>
      <c r="Q21" s="51">
        <f>IF(AND(Q$8&gt;=$E21,Q$8&lt;=$G21),"█","")</f>
        <v/>
      </c>
      <c r="R21" s="51">
        <f>IF(AND(R$8&gt;=$E21,R$8&lt;=$G21),"█","")</f>
        <v/>
      </c>
      <c r="S21" s="51">
        <f>IF(AND(S$8&gt;=$E21,S$8&lt;=$G21),"█","")</f>
        <v/>
      </c>
      <c r="T21" s="51">
        <f>IF(AND(T$8&gt;=$E21,T$8&lt;=$G21),"█","")</f>
        <v/>
      </c>
      <c r="U21" s="51">
        <f>IF(AND(U$8&gt;=$E21,U$8&lt;=$G21),"█","")</f>
        <v/>
      </c>
      <c r="V21" s="51">
        <f>IF(AND(V$8&gt;=$E21,V$8&lt;=$G21),"█","")</f>
        <v/>
      </c>
      <c r="W21" s="51">
        <f>IF(AND(W$8&gt;=$E21,W$8&lt;=$G21),"█","")</f>
        <v/>
      </c>
      <c r="X21" s="51">
        <f>IF(AND(X$8&gt;=$E21,X$8&lt;=$G21),"█","")</f>
        <v/>
      </c>
      <c r="Y21" s="51">
        <f>IF(AND(Y$8&gt;=$E21,Y$8&lt;=$G21),"█","")</f>
        <v/>
      </c>
      <c r="Z21" s="51">
        <f>IF(AND(Z$8&gt;=$E21,Z$8&lt;=$G21),"█","")</f>
        <v/>
      </c>
      <c r="AA21" s="51">
        <f>IF(AND(AA$8&gt;=$E21,AA$8&lt;=$G21),"█","")</f>
        <v/>
      </c>
      <c r="AB21" s="51">
        <f>IF(AND(AB$8&gt;=$E21,AB$8&lt;=$G21),"█","")</f>
        <v/>
      </c>
      <c r="AC21" s="51">
        <f>IF(AND(AC$8&gt;=$E21,AC$8&lt;=$G21),"█","")</f>
        <v/>
      </c>
      <c r="AD21" s="51">
        <f>IF(AND(AD$8&gt;=$E21,AD$8&lt;=$G21),"█","")</f>
        <v/>
      </c>
      <c r="AE21" s="51">
        <f>IF(AND(AE$8&gt;=$E21,AE$8&lt;=$G21),"█","")</f>
        <v/>
      </c>
      <c r="AF21" s="51">
        <f>IF(AND(AF$8&gt;=$E21,AF$8&lt;=$G21),"█","")</f>
        <v/>
      </c>
      <c r="AG21" s="51">
        <f>IF(AND(AG$8&gt;=$E21,AG$8&lt;=$G21),"█","")</f>
        <v/>
      </c>
      <c r="AH21" s="51">
        <f>IF(AND(AH$8&gt;=$E21,AH$8&lt;=$G21),"█","")</f>
        <v/>
      </c>
      <c r="AI21" s="51">
        <f>IF(AND(AI$8&gt;=$E21,AI$8&lt;=$G21),"█","")</f>
        <v/>
      </c>
      <c r="AJ21" s="51">
        <f>IF(AND(AJ$8&gt;=$E21,AJ$8&lt;=$G21),"█","")</f>
        <v/>
      </c>
      <c r="AK21" s="51">
        <f>IF(AND(AK$8&gt;=$E21,AK$8&lt;=$G21),"█","")</f>
        <v/>
      </c>
      <c r="AL21" s="51">
        <f>IF(AND(AL$8&gt;=$E21,AL$8&lt;=$G21),"█","")</f>
        <v/>
      </c>
      <c r="AM21" s="51">
        <f>IF(AND(AM$8&gt;=$E21,AM$8&lt;=$G21),"█","")</f>
        <v/>
      </c>
      <c r="AN21" s="51">
        <f>IF(AND(AN$8&gt;=$E21,AN$8&lt;=$G21),"█","")</f>
        <v/>
      </c>
      <c r="AO21" s="51">
        <f>IF(AND(AO$8&gt;=$E21,AO$8&lt;=$G21),"█","")</f>
        <v/>
      </c>
      <c r="AP21" s="51">
        <f>IF(AND(AP$8&gt;=$E21,AP$8&lt;=$G21),"█","")</f>
        <v/>
      </c>
      <c r="AQ21" s="51">
        <f>IF(AND(AQ$8&gt;=$E21,AQ$8&lt;=$G21),"█","")</f>
        <v/>
      </c>
      <c r="AR21" s="51">
        <f>IF(AND(AR$8&gt;=$E21,AR$8&lt;=$G21),"█","")</f>
        <v/>
      </c>
      <c r="AS21" s="51">
        <f>IF(AND(AS$8&gt;=$E21,AS$8&lt;=$G21),"█","")</f>
        <v/>
      </c>
      <c r="AT21" s="51">
        <f>IF(AND(AT$8&gt;=$E21,AT$8&lt;=$G21),"█","")</f>
        <v/>
      </c>
      <c r="AU21" s="51">
        <f>IF(AND(AU$8&gt;=$E21,AU$8&lt;=$G21),"█","")</f>
        <v/>
      </c>
      <c r="AV21" s="51">
        <f>IF(AND(AV$8&gt;=$E21,AV$8&lt;=$G21),"█","")</f>
        <v/>
      </c>
      <c r="AW21" s="51">
        <f>IF(AND(AW$8&gt;=$E21,AW$8&lt;=$G21),"█","")</f>
        <v/>
      </c>
      <c r="AX21" s="51">
        <f>IF(AND(AX$8&gt;=$E21,AX$8&lt;=$G21),"█","")</f>
        <v/>
      </c>
      <c r="AY21" s="51">
        <f>IF(AND(AY$8&gt;=$E21,AY$8&lt;=$G21),"█","")</f>
        <v/>
      </c>
      <c r="AZ21" s="51">
        <f>IF(AND(AZ$8&gt;=$E21,AZ$8&lt;=$G21),"█","")</f>
        <v/>
      </c>
      <c r="BA21" s="51">
        <f>IF(AND(BA$8&gt;=$E21,BA$8&lt;=$G21),"█","")</f>
        <v/>
      </c>
      <c r="BB21" s="51">
        <f>IF(AND(BB$8&gt;=$E21,BB$8&lt;=$G21),"█","")</f>
        <v/>
      </c>
      <c r="BC21" s="51">
        <f>IF(AND(BC$8&gt;=$E21,BC$8&lt;=$G21),"█","")</f>
        <v/>
      </c>
      <c r="BD21" s="51">
        <f>IF(AND(BD$8&gt;=$E21,BD$8&lt;=$G21),"█","")</f>
        <v/>
      </c>
      <c r="BE21" s="51">
        <f>IF(AND(BE$8&gt;=$E21,BE$8&lt;=$G21),"█","")</f>
        <v/>
      </c>
      <c r="BF21" s="51">
        <f>IF(AND(BF$8&gt;=$E21,BF$8&lt;=$G21),"█","")</f>
        <v/>
      </c>
      <c r="BG21" s="51">
        <f>IF(AND(BG$8&gt;=$E21,BG$8&lt;=$G21),"█","")</f>
        <v/>
      </c>
      <c r="BH21" s="51">
        <f>IF(AND(BH$8&gt;=$E21,BH$8&lt;=$G21),"█","")</f>
        <v/>
      </c>
      <c r="BI21" s="51">
        <f>IF(AND(BI$8&gt;=$E21,BI$8&lt;=$G21),"█","")</f>
        <v/>
      </c>
      <c r="BJ21" s="51">
        <f>IF(AND(BJ$8&gt;=$E21,BJ$8&lt;=$G21),"█","")</f>
        <v/>
      </c>
      <c r="BK21" s="51">
        <f>IF(AND(BK$8&gt;=$E21,BK$8&lt;=$G21),"█","")</f>
        <v/>
      </c>
      <c r="BL21" s="51">
        <f>IF(AND(BL$8&gt;=$E21,BL$8&lt;=$G21),"█","")</f>
        <v/>
      </c>
      <c r="BM21" s="51">
        <f>IF(AND(BM$8&gt;=$E21,BM$8&lt;=$G21),"█","")</f>
        <v/>
      </c>
      <c r="BN21" s="51">
        <f>IF(AND(BN$8&gt;=$E21,BN$8&lt;=$G21),"█","")</f>
        <v/>
      </c>
      <c r="BO21" s="51">
        <f>IF(AND(BO$8&gt;=$E21,BO$8&lt;=$G21),"█","")</f>
        <v/>
      </c>
      <c r="BP21" s="51">
        <f>IF(AND(BP$8&gt;=$E21,BP$8&lt;=$G21),"█","")</f>
        <v/>
      </c>
      <c r="BQ21" s="51">
        <f>IF(AND(BQ$8&gt;=$E21,BQ$8&lt;=$G21),"█","")</f>
        <v/>
      </c>
      <c r="BR21" s="51">
        <f>IF(AND(BR$8&gt;=$E21,BR$8&lt;=$G21),"█","")</f>
        <v/>
      </c>
      <c r="BS21" s="51">
        <f>IF(AND(BS$8&gt;=$E21,BS$8&lt;=$G21),"█","")</f>
        <v/>
      </c>
      <c r="BT21" s="51">
        <f>IF(AND(BT$8&gt;=$E21,BT$8&lt;=$G21),"█","")</f>
        <v/>
      </c>
      <c r="BU21" s="51">
        <f>IF(AND(BU$8&gt;=$E21,BU$8&lt;=$G21),"█","")</f>
        <v/>
      </c>
      <c r="BV21" s="51">
        <f>IF(AND(BV$8&gt;=$E21,BV$8&lt;=$G21),"█","")</f>
        <v/>
      </c>
      <c r="BW21" s="51">
        <f>IF(AND(BW$8&gt;=$E21,BW$8&lt;=$G21),"█","")</f>
        <v/>
      </c>
      <c r="BX21" s="51">
        <f>IF(AND(BX$8&gt;=$E21,BX$8&lt;=$G21),"█","")</f>
        <v/>
      </c>
      <c r="BY21" s="51">
        <f>IF(AND(BY$8&gt;=$E21,BY$8&lt;=$G21),"█","")</f>
        <v/>
      </c>
      <c r="BZ21" s="51">
        <f>IF(AND(BZ$8&gt;=$E21,BZ$8&lt;=$G21),"█","")</f>
        <v/>
      </c>
      <c r="CA21" s="51">
        <f>IF(AND(CA$8&gt;=$E21,CA$8&lt;=$G21),"█","")</f>
        <v/>
      </c>
      <c r="CB21" s="51">
        <f>IF(AND(CB$8&gt;=$E21,CB$8&lt;=$G21),"█","")</f>
        <v/>
      </c>
      <c r="CC21" s="51">
        <f>IF(AND(CC$8&gt;=$E21,CC$8&lt;=$G21),"█","")</f>
        <v/>
      </c>
      <c r="CD21" s="51">
        <f>IF(AND(CD$8&gt;=$E21,CD$8&lt;=$G21),"█","")</f>
        <v/>
      </c>
      <c r="CE21" s="51">
        <f>IF(AND(CE$8&gt;=$E21,CE$8&lt;=$G21),"█","")</f>
        <v/>
      </c>
      <c r="CF21" s="51">
        <f>IF(AND(CF$8&gt;=$E21,CF$8&lt;=$G21),"█","")</f>
        <v/>
      </c>
      <c r="CG21" s="51">
        <f>IF(AND(CG$8&gt;=$E21,CG$8&lt;=$G21),"█","")</f>
        <v/>
      </c>
    </row>
    <row r="22" ht="27.75" customHeight="1" s="28">
      <c r="B22" s="45" t="n">
        <v>14</v>
      </c>
      <c r="C22" s="46" t="inlineStr">
        <is>
          <t>Inspection + snag fixes</t>
        </is>
      </c>
      <c r="D22" s="47" t="inlineStr">
        <is>
          <t>Project manager</t>
        </is>
      </c>
      <c r="E22" s="48">
        <f>G21+1</f>
        <v/>
      </c>
      <c r="F22" s="49" t="n">
        <v>3</v>
      </c>
      <c r="G22" s="50">
        <f>E22+F22-1</f>
        <v/>
      </c>
      <c r="I22" s="51">
        <f>IF(AND(I$8&gt;=$E22,I$8&lt;=$G22),"█","")</f>
        <v/>
      </c>
      <c r="J22" s="51">
        <f>IF(AND(J$8&gt;=$E22,J$8&lt;=$G22),"█","")</f>
        <v/>
      </c>
      <c r="K22" s="51">
        <f>IF(AND(K$8&gt;=$E22,K$8&lt;=$G22),"█","")</f>
        <v/>
      </c>
      <c r="L22" s="51">
        <f>IF(AND(L$8&gt;=$E22,L$8&lt;=$G22),"█","")</f>
        <v/>
      </c>
      <c r="M22" s="51">
        <f>IF(AND(M$8&gt;=$E22,M$8&lt;=$G22),"█","")</f>
        <v/>
      </c>
      <c r="N22" s="51">
        <f>IF(AND(N$8&gt;=$E22,N$8&lt;=$G22),"█","")</f>
        <v/>
      </c>
      <c r="O22" s="51">
        <f>IF(AND(O$8&gt;=$E22,O$8&lt;=$G22),"█","")</f>
        <v/>
      </c>
      <c r="P22" s="51">
        <f>IF(AND(P$8&gt;=$E22,P$8&lt;=$G22),"█","")</f>
        <v/>
      </c>
      <c r="Q22" s="51">
        <f>IF(AND(Q$8&gt;=$E22,Q$8&lt;=$G22),"█","")</f>
        <v/>
      </c>
      <c r="R22" s="51">
        <f>IF(AND(R$8&gt;=$E22,R$8&lt;=$G22),"█","")</f>
        <v/>
      </c>
      <c r="S22" s="51">
        <f>IF(AND(S$8&gt;=$E22,S$8&lt;=$G22),"█","")</f>
        <v/>
      </c>
      <c r="T22" s="51">
        <f>IF(AND(T$8&gt;=$E22,T$8&lt;=$G22),"█","")</f>
        <v/>
      </c>
      <c r="U22" s="51">
        <f>IF(AND(U$8&gt;=$E22,U$8&lt;=$G22),"█","")</f>
        <v/>
      </c>
      <c r="V22" s="51">
        <f>IF(AND(V$8&gt;=$E22,V$8&lt;=$G22),"█","")</f>
        <v/>
      </c>
      <c r="W22" s="51">
        <f>IF(AND(W$8&gt;=$E22,W$8&lt;=$G22),"█","")</f>
        <v/>
      </c>
      <c r="X22" s="51">
        <f>IF(AND(X$8&gt;=$E22,X$8&lt;=$G22),"█","")</f>
        <v/>
      </c>
      <c r="Y22" s="51">
        <f>IF(AND(Y$8&gt;=$E22,Y$8&lt;=$G22),"█","")</f>
        <v/>
      </c>
      <c r="Z22" s="51">
        <f>IF(AND(Z$8&gt;=$E22,Z$8&lt;=$G22),"█","")</f>
        <v/>
      </c>
      <c r="AA22" s="51">
        <f>IF(AND(AA$8&gt;=$E22,AA$8&lt;=$G22),"█","")</f>
        <v/>
      </c>
      <c r="AB22" s="51">
        <f>IF(AND(AB$8&gt;=$E22,AB$8&lt;=$G22),"█","")</f>
        <v/>
      </c>
      <c r="AC22" s="51">
        <f>IF(AND(AC$8&gt;=$E22,AC$8&lt;=$G22),"█","")</f>
        <v/>
      </c>
      <c r="AD22" s="51">
        <f>IF(AND(AD$8&gt;=$E22,AD$8&lt;=$G22),"█","")</f>
        <v/>
      </c>
      <c r="AE22" s="51">
        <f>IF(AND(AE$8&gt;=$E22,AE$8&lt;=$G22),"█","")</f>
        <v/>
      </c>
      <c r="AF22" s="51">
        <f>IF(AND(AF$8&gt;=$E22,AF$8&lt;=$G22),"█","")</f>
        <v/>
      </c>
      <c r="AG22" s="51">
        <f>IF(AND(AG$8&gt;=$E22,AG$8&lt;=$G22),"█","")</f>
        <v/>
      </c>
      <c r="AH22" s="51">
        <f>IF(AND(AH$8&gt;=$E22,AH$8&lt;=$G22),"█","")</f>
        <v/>
      </c>
      <c r="AI22" s="51">
        <f>IF(AND(AI$8&gt;=$E22,AI$8&lt;=$G22),"█","")</f>
        <v/>
      </c>
      <c r="AJ22" s="51">
        <f>IF(AND(AJ$8&gt;=$E22,AJ$8&lt;=$G22),"█","")</f>
        <v/>
      </c>
      <c r="AK22" s="51">
        <f>IF(AND(AK$8&gt;=$E22,AK$8&lt;=$G22),"█","")</f>
        <v/>
      </c>
      <c r="AL22" s="51">
        <f>IF(AND(AL$8&gt;=$E22,AL$8&lt;=$G22),"█","")</f>
        <v/>
      </c>
      <c r="AM22" s="51">
        <f>IF(AND(AM$8&gt;=$E22,AM$8&lt;=$G22),"█","")</f>
        <v/>
      </c>
      <c r="AN22" s="51">
        <f>IF(AND(AN$8&gt;=$E22,AN$8&lt;=$G22),"█","")</f>
        <v/>
      </c>
      <c r="AO22" s="51">
        <f>IF(AND(AO$8&gt;=$E22,AO$8&lt;=$G22),"█","")</f>
        <v/>
      </c>
      <c r="AP22" s="51">
        <f>IF(AND(AP$8&gt;=$E22,AP$8&lt;=$G22),"█","")</f>
        <v/>
      </c>
      <c r="AQ22" s="51">
        <f>IF(AND(AQ$8&gt;=$E22,AQ$8&lt;=$G22),"█","")</f>
        <v/>
      </c>
      <c r="AR22" s="51">
        <f>IF(AND(AR$8&gt;=$E22,AR$8&lt;=$G22),"█","")</f>
        <v/>
      </c>
      <c r="AS22" s="51">
        <f>IF(AND(AS$8&gt;=$E22,AS$8&lt;=$G22),"█","")</f>
        <v/>
      </c>
      <c r="AT22" s="51">
        <f>IF(AND(AT$8&gt;=$E22,AT$8&lt;=$G22),"█","")</f>
        <v/>
      </c>
      <c r="AU22" s="51">
        <f>IF(AND(AU$8&gt;=$E22,AU$8&lt;=$G22),"█","")</f>
        <v/>
      </c>
      <c r="AV22" s="51">
        <f>IF(AND(AV$8&gt;=$E22,AV$8&lt;=$G22),"█","")</f>
        <v/>
      </c>
      <c r="AW22" s="51">
        <f>IF(AND(AW$8&gt;=$E22,AW$8&lt;=$G22),"█","")</f>
        <v/>
      </c>
      <c r="AX22" s="51">
        <f>IF(AND(AX$8&gt;=$E22,AX$8&lt;=$G22),"█","")</f>
        <v/>
      </c>
      <c r="AY22" s="51">
        <f>IF(AND(AY$8&gt;=$E22,AY$8&lt;=$G22),"█","")</f>
        <v/>
      </c>
      <c r="AZ22" s="51">
        <f>IF(AND(AZ$8&gt;=$E22,AZ$8&lt;=$G22),"█","")</f>
        <v/>
      </c>
      <c r="BA22" s="51">
        <f>IF(AND(BA$8&gt;=$E22,BA$8&lt;=$G22),"█","")</f>
        <v/>
      </c>
      <c r="BB22" s="51">
        <f>IF(AND(BB$8&gt;=$E22,BB$8&lt;=$G22),"█","")</f>
        <v/>
      </c>
      <c r="BC22" s="51">
        <f>IF(AND(BC$8&gt;=$E22,BC$8&lt;=$G22),"█","")</f>
        <v/>
      </c>
      <c r="BD22" s="51">
        <f>IF(AND(BD$8&gt;=$E22,BD$8&lt;=$G22),"█","")</f>
        <v/>
      </c>
      <c r="BE22" s="51">
        <f>IF(AND(BE$8&gt;=$E22,BE$8&lt;=$G22),"█","")</f>
        <v/>
      </c>
      <c r="BF22" s="51">
        <f>IF(AND(BF$8&gt;=$E22,BF$8&lt;=$G22),"█","")</f>
        <v/>
      </c>
      <c r="BG22" s="51">
        <f>IF(AND(BG$8&gt;=$E22,BG$8&lt;=$G22),"█","")</f>
        <v/>
      </c>
      <c r="BH22" s="51">
        <f>IF(AND(BH$8&gt;=$E22,BH$8&lt;=$G22),"█","")</f>
        <v/>
      </c>
      <c r="BI22" s="51">
        <f>IF(AND(BI$8&gt;=$E22,BI$8&lt;=$G22),"█","")</f>
        <v/>
      </c>
      <c r="BJ22" s="51">
        <f>IF(AND(BJ$8&gt;=$E22,BJ$8&lt;=$G22),"█","")</f>
        <v/>
      </c>
      <c r="BK22" s="51">
        <f>IF(AND(BK$8&gt;=$E22,BK$8&lt;=$G22),"█","")</f>
        <v/>
      </c>
      <c r="BL22" s="51">
        <f>IF(AND(BL$8&gt;=$E22,BL$8&lt;=$G22),"█","")</f>
        <v/>
      </c>
      <c r="BM22" s="51">
        <f>IF(AND(BM$8&gt;=$E22,BM$8&lt;=$G22),"█","")</f>
        <v/>
      </c>
      <c r="BN22" s="51">
        <f>IF(AND(BN$8&gt;=$E22,BN$8&lt;=$G22),"█","")</f>
        <v/>
      </c>
      <c r="BO22" s="51">
        <f>IF(AND(BO$8&gt;=$E22,BO$8&lt;=$G22),"█","")</f>
        <v/>
      </c>
      <c r="BP22" s="51">
        <f>IF(AND(BP$8&gt;=$E22,BP$8&lt;=$G22),"█","")</f>
        <v/>
      </c>
      <c r="BQ22" s="51">
        <f>IF(AND(BQ$8&gt;=$E22,BQ$8&lt;=$G22),"█","")</f>
        <v/>
      </c>
      <c r="BR22" s="51">
        <f>IF(AND(BR$8&gt;=$E22,BR$8&lt;=$G22),"█","")</f>
        <v/>
      </c>
      <c r="BS22" s="51">
        <f>IF(AND(BS$8&gt;=$E22,BS$8&lt;=$G22),"█","")</f>
        <v/>
      </c>
      <c r="BT22" s="51">
        <f>IF(AND(BT$8&gt;=$E22,BT$8&lt;=$G22),"█","")</f>
        <v/>
      </c>
      <c r="BU22" s="51">
        <f>IF(AND(BU$8&gt;=$E22,BU$8&lt;=$G22),"█","")</f>
        <v/>
      </c>
      <c r="BV22" s="51">
        <f>IF(AND(BV$8&gt;=$E22,BV$8&lt;=$G22),"█","")</f>
        <v/>
      </c>
      <c r="BW22" s="51">
        <f>IF(AND(BW$8&gt;=$E22,BW$8&lt;=$G22),"█","")</f>
        <v/>
      </c>
      <c r="BX22" s="51">
        <f>IF(AND(BX$8&gt;=$E22,BX$8&lt;=$G22),"█","")</f>
        <v/>
      </c>
      <c r="BY22" s="51">
        <f>IF(AND(BY$8&gt;=$E22,BY$8&lt;=$G22),"█","")</f>
        <v/>
      </c>
      <c r="BZ22" s="51">
        <f>IF(AND(BZ$8&gt;=$E22,BZ$8&lt;=$G22),"█","")</f>
        <v/>
      </c>
      <c r="CA22" s="51">
        <f>IF(AND(CA$8&gt;=$E22,CA$8&lt;=$G22),"█","")</f>
        <v/>
      </c>
      <c r="CB22" s="51">
        <f>IF(AND(CB$8&gt;=$E22,CB$8&lt;=$G22),"█","")</f>
        <v/>
      </c>
      <c r="CC22" s="51">
        <f>IF(AND(CC$8&gt;=$E22,CC$8&lt;=$G22),"█","")</f>
        <v/>
      </c>
      <c r="CD22" s="51">
        <f>IF(AND(CD$8&gt;=$E22,CD$8&lt;=$G22),"█","")</f>
        <v/>
      </c>
      <c r="CE22" s="51">
        <f>IF(AND(CE$8&gt;=$E22,CE$8&lt;=$G22),"█","")</f>
        <v/>
      </c>
      <c r="CF22" s="51">
        <f>IF(AND(CF$8&gt;=$E22,CF$8&lt;=$G22),"█","")</f>
        <v/>
      </c>
      <c r="CG22" s="51">
        <f>IF(AND(CG$8&gt;=$E22,CG$8&lt;=$G22),"█","")</f>
        <v/>
      </c>
    </row>
    <row r="23"/>
    <row r="24" ht="25.5" customHeight="1" s="28">
      <c r="C24" s="52" t="inlineStr">
        <is>
          <t>Total duration</t>
        </is>
      </c>
      <c r="F24" s="53">
        <f>G22-E9+1</f>
        <v/>
      </c>
      <c r="G24" s="54" t="inlineStr">
        <is>
          <t>days</t>
        </is>
      </c>
    </row>
    <row r="25"/>
    <row r="26" ht="15" customHeight="1" s="28">
      <c r="C26" s="55" t="inlineStr">
        <is>
          <t>How to use</t>
        </is>
      </c>
    </row>
    <row r="27" ht="15" customHeight="1" s="28">
      <c r="C27" s="56" t="inlineStr">
        <is>
          <t>Change the "Start date" above and the weekdays, dates and Gantt bars update across the whole sheet</t>
        </is>
      </c>
    </row>
    <row r="28" ht="15" customHeight="1" s="28">
      <c r="C28" s="56" t="inlineStr">
        <is>
          <t>Change the light-green "Days" and the following work items move back automatically</t>
        </is>
      </c>
    </row>
    <row r="29" ht="15" customHeight="1" s="28">
      <c r="C29" s="56" t="inlineStr">
        <is>
          <t>If two items overlap, edit that row's "Start" directly</t>
        </is>
      </c>
    </row>
    <row r="30" ht="15" customHeight="1" s="28">
      <c r="C30" s="56" t="inlineStr">
        <is>
          <t>Days are typical for a mid-size home renovation, weekends included. Adjust them for your site</t>
        </is>
      </c>
    </row>
    <row r="31"/>
    <row r="32" ht="15" customHeight="1" s="28">
      <c r="C32" s="57" t="inlineStr">
        <is>
          <t>Everywhere Design | In the app, the schedule is this Gantt chart: shift the whole job when it slips, and crews see it on their phones  everywhere-design.com</t>
        </is>
      </c>
    </row>
  </sheetData>
  <mergeCells count="7">
    <mergeCell ref="F3:G3"/>
    <mergeCell ref="D7:D8"/>
    <mergeCell ref="B7:B8"/>
    <mergeCell ref="C7:C8"/>
    <mergeCell ref="E7:E8"/>
    <mergeCell ref="G7:G8"/>
    <mergeCell ref="F7:F8"/>
  </mergeCells>
  <printOptions horizontalCentered="1" verticalCentered="0" headings="0" gridLines="0" gridLinesSet="1"/>
  <pageMargins left="0.3" right="0.3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zh-Hant</dc:language>
  <dcterms:created xsi:type="dcterms:W3CDTF">2026-10-02T09:59:49Z</dcterms:created>
  <dcterms:modified xsi:type="dcterms:W3CDTF">2026-10-07T07:26:36Z</dcterms:modified>
  <cp:revision>0</cp:revision>
</cp:coreProperties>
</file>